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EMATAB 14\Desktop\Archivo 2022\Bienes Muebles e Inmuebles\RELACION BIENES PATRIMONIO 2018-2022\"/>
    </mc:Choice>
  </mc:AlternateContent>
  <bookViews>
    <workbookView xWindow="0" yWindow="0" windowWidth="28800" windowHeight="11835"/>
  </bookViews>
  <sheets>
    <sheet name="PATRIMONIO INMUEBLE" sheetId="8" r:id="rId1"/>
    <sheet name="BIENES INM VAL V" sheetId="7" r:id="rId2"/>
    <sheet name="BIENES MUEBLES" sheetId="3" r:id="rId3"/>
    <sheet name="MAQUINARIA" sheetId="4" r:id="rId4"/>
    <sheet name="TRACTORES " sheetId="9" r:id="rId5"/>
    <sheet name="VEHICULOS" sheetId="5" r:id="rId6"/>
    <sheet name="ACTIVOS INTANGIBLES" sheetId="6" r:id="rId7"/>
  </sheets>
  <definedNames>
    <definedName name="_xlnm._FilterDatabase" localSheetId="2" hidden="1">'BIENES MUEBLES'!$A$7:$Q$1209</definedName>
    <definedName name="_xlnm._FilterDatabase" localSheetId="5" hidden="1">VEHICULOS!$A$9:$L$102</definedName>
  </definedNames>
  <calcPr calcId="152511"/>
</workbook>
</file>

<file path=xl/calcChain.xml><?xml version="1.0" encoding="utf-8"?>
<calcChain xmlns="http://schemas.openxmlformats.org/spreadsheetml/2006/main">
  <c r="F12" i="9" l="1"/>
  <c r="A3" i="9" s="1"/>
  <c r="G10" i="9"/>
  <c r="J10" i="9" s="1"/>
  <c r="K10" i="9" s="1"/>
  <c r="L10" i="9" s="1"/>
  <c r="G9" i="9"/>
  <c r="G12" i="9" l="1"/>
  <c r="J9" i="9"/>
  <c r="K9" i="9" s="1"/>
  <c r="L9" i="9" s="1"/>
  <c r="L936" i="3"/>
  <c r="H936" i="3"/>
  <c r="I936" i="3" s="1"/>
  <c r="O936" i="3" l="1"/>
  <c r="P936" i="3" s="1"/>
  <c r="Q936" i="3" s="1"/>
  <c r="K12" i="9"/>
  <c r="L12" i="9"/>
  <c r="L1134" i="3"/>
  <c r="H1134" i="3"/>
  <c r="I1134" i="3" s="1"/>
  <c r="L1133" i="3"/>
  <c r="H1133" i="3"/>
  <c r="I1133" i="3" s="1"/>
  <c r="L1132" i="3"/>
  <c r="H1132" i="3"/>
  <c r="I1132" i="3" s="1"/>
  <c r="L1131" i="3"/>
  <c r="H1131" i="3"/>
  <c r="I1131" i="3" s="1"/>
  <c r="O1131" i="3" l="1"/>
  <c r="P1131" i="3" s="1"/>
  <c r="Q1131" i="3" s="1"/>
  <c r="O1133" i="3"/>
  <c r="P1133" i="3" s="1"/>
  <c r="Q1133" i="3" s="1"/>
  <c r="O1132" i="3"/>
  <c r="P1132" i="3" s="1"/>
  <c r="Q1132" i="3" s="1"/>
  <c r="O1134" i="3"/>
  <c r="P1134" i="3" s="1"/>
  <c r="Q1134" i="3" s="1"/>
  <c r="J13" i="8" l="1"/>
  <c r="L827" i="3" l="1"/>
  <c r="L828" i="3"/>
  <c r="H827" i="3"/>
  <c r="I827" i="3" s="1"/>
  <c r="H828" i="3"/>
  <c r="I828" i="3" s="1"/>
  <c r="O828" i="3" l="1"/>
  <c r="P828" i="3" s="1"/>
  <c r="Q828" i="3" s="1"/>
  <c r="O827" i="3"/>
  <c r="P827" i="3" s="1"/>
  <c r="Q827" i="3" s="1"/>
  <c r="F18" i="6" l="1"/>
  <c r="K17" i="6"/>
  <c r="L17" i="6" s="1"/>
  <c r="L1136" i="3" l="1"/>
  <c r="H1136" i="3"/>
  <c r="I1136" i="3" s="1"/>
  <c r="L1135" i="3"/>
  <c r="H1135" i="3"/>
  <c r="I1135" i="3" s="1"/>
  <c r="L1061" i="3"/>
  <c r="H1061" i="3"/>
  <c r="I1061" i="3" s="1"/>
  <c r="L826" i="3"/>
  <c r="H826" i="3"/>
  <c r="I826" i="3" s="1"/>
  <c r="O1135" i="3" l="1"/>
  <c r="P1135" i="3" s="1"/>
  <c r="Q1135" i="3" s="1"/>
  <c r="O1136" i="3"/>
  <c r="P1136" i="3" s="1"/>
  <c r="Q1136" i="3" s="1"/>
  <c r="O826" i="3"/>
  <c r="P826" i="3" s="1"/>
  <c r="O1061" i="3"/>
  <c r="P1061" i="3" s="1"/>
  <c r="Q1061" i="3" s="1"/>
  <c r="G16" i="6"/>
  <c r="J16" i="6" s="1"/>
  <c r="K16" i="6" s="1"/>
  <c r="L16" i="6" s="1"/>
  <c r="Q826" i="3" l="1"/>
  <c r="F12" i="7" l="1"/>
  <c r="G15" i="8"/>
  <c r="F15" i="8"/>
  <c r="H25" i="7" l="1"/>
  <c r="L9" i="3" l="1"/>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1" i="3"/>
  <c r="L162" i="3"/>
  <c r="L163" i="3"/>
  <c r="L164" i="3"/>
  <c r="L165" i="3"/>
  <c r="L166" i="3"/>
  <c r="L167" i="3"/>
  <c r="L168" i="3"/>
  <c r="L169" i="3"/>
  <c r="L170" i="3"/>
  <c r="L171" i="3"/>
  <c r="L172" i="3"/>
  <c r="L173" i="3"/>
  <c r="L174" i="3"/>
  <c r="L175" i="3"/>
  <c r="L176" i="3"/>
  <c r="L177" i="3"/>
  <c r="L178" i="3"/>
  <c r="L179" i="3"/>
  <c r="L180" i="3"/>
  <c r="L181" i="3"/>
  <c r="L182" i="3"/>
  <c r="L183" i="3"/>
  <c r="L184" i="3"/>
  <c r="L185" i="3"/>
  <c r="L186"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1" i="3"/>
  <c r="L222" i="3"/>
  <c r="L223" i="3"/>
  <c r="L224" i="3"/>
  <c r="L225" i="3"/>
  <c r="L226"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53" i="3"/>
  <c r="L354" i="3"/>
  <c r="L355" i="3"/>
  <c r="L356" i="3"/>
  <c r="L357" i="3"/>
  <c r="L358" i="3"/>
  <c r="L359" i="3"/>
  <c r="L360" i="3"/>
  <c r="L361" i="3"/>
  <c r="L362" i="3"/>
  <c r="L363" i="3"/>
  <c r="L364" i="3"/>
  <c r="L365" i="3"/>
  <c r="L366" i="3"/>
  <c r="L367" i="3"/>
  <c r="L368" i="3"/>
  <c r="L369" i="3"/>
  <c r="L370" i="3"/>
  <c r="L371" i="3"/>
  <c r="L372" i="3"/>
  <c r="L373" i="3"/>
  <c r="L374" i="3"/>
  <c r="L375" i="3"/>
  <c r="L376" i="3"/>
  <c r="L377" i="3"/>
  <c r="L378" i="3"/>
  <c r="L379" i="3"/>
  <c r="L380" i="3"/>
  <c r="L381" i="3"/>
  <c r="L382" i="3"/>
  <c r="L383" i="3"/>
  <c r="L384" i="3"/>
  <c r="L385" i="3"/>
  <c r="L386" i="3"/>
  <c r="L387" i="3"/>
  <c r="L388" i="3"/>
  <c r="L389" i="3"/>
  <c r="L390" i="3"/>
  <c r="L391" i="3"/>
  <c r="L392" i="3"/>
  <c r="L393" i="3"/>
  <c r="L394" i="3"/>
  <c r="L395" i="3"/>
  <c r="L396" i="3"/>
  <c r="L397" i="3"/>
  <c r="L398" i="3"/>
  <c r="L399" i="3"/>
  <c r="L400" i="3"/>
  <c r="L401" i="3"/>
  <c r="L402" i="3"/>
  <c r="L403" i="3"/>
  <c r="L404" i="3"/>
  <c r="L405" i="3"/>
  <c r="L406" i="3"/>
  <c r="L407" i="3"/>
  <c r="L408" i="3"/>
  <c r="L409" i="3"/>
  <c r="L410" i="3"/>
  <c r="L411" i="3"/>
  <c r="L412" i="3"/>
  <c r="L413" i="3"/>
  <c r="L414" i="3"/>
  <c r="L415" i="3"/>
  <c r="L416" i="3"/>
  <c r="L417" i="3"/>
  <c r="L418" i="3"/>
  <c r="L419" i="3"/>
  <c r="L420" i="3"/>
  <c r="L421" i="3"/>
  <c r="L422" i="3"/>
  <c r="L423" i="3"/>
  <c r="L424" i="3"/>
  <c r="L425" i="3"/>
  <c r="L426" i="3"/>
  <c r="L427" i="3"/>
  <c r="L428" i="3"/>
  <c r="L429" i="3"/>
  <c r="L430" i="3"/>
  <c r="L431" i="3"/>
  <c r="L432" i="3"/>
  <c r="L433" i="3"/>
  <c r="L434" i="3"/>
  <c r="L435" i="3"/>
  <c r="L436" i="3"/>
  <c r="L437" i="3"/>
  <c r="L438" i="3"/>
  <c r="L439" i="3"/>
  <c r="L440" i="3"/>
  <c r="L441" i="3"/>
  <c r="L442" i="3"/>
  <c r="L443" i="3"/>
  <c r="L444" i="3"/>
  <c r="L445" i="3"/>
  <c r="L446" i="3"/>
  <c r="L447" i="3"/>
  <c r="L448" i="3"/>
  <c r="L449" i="3"/>
  <c r="L450" i="3"/>
  <c r="L451" i="3"/>
  <c r="L452" i="3"/>
  <c r="L453" i="3"/>
  <c r="L454" i="3"/>
  <c r="L455" i="3"/>
  <c r="L456" i="3"/>
  <c r="L457" i="3"/>
  <c r="L458" i="3"/>
  <c r="L459" i="3"/>
  <c r="L460" i="3"/>
  <c r="L461" i="3"/>
  <c r="L462" i="3"/>
  <c r="L463" i="3"/>
  <c r="L464" i="3"/>
  <c r="L465" i="3"/>
  <c r="L466" i="3"/>
  <c r="L467" i="3"/>
  <c r="L468" i="3"/>
  <c r="L469" i="3"/>
  <c r="L470" i="3"/>
  <c r="L471" i="3"/>
  <c r="L472" i="3"/>
  <c r="L473" i="3"/>
  <c r="L474" i="3"/>
  <c r="L475" i="3"/>
  <c r="L476" i="3"/>
  <c r="L477" i="3"/>
  <c r="L478" i="3"/>
  <c r="L479" i="3"/>
  <c r="L480" i="3"/>
  <c r="L481" i="3"/>
  <c r="L482" i="3"/>
  <c r="L489" i="3"/>
  <c r="L483" i="3"/>
  <c r="L484" i="3"/>
  <c r="L485" i="3"/>
  <c r="L486" i="3"/>
  <c r="L487" i="3"/>
  <c r="L488" i="3"/>
  <c r="L490" i="3"/>
  <c r="L491" i="3"/>
  <c r="L492" i="3"/>
  <c r="L493" i="3"/>
  <c r="L494" i="3"/>
  <c r="L495" i="3"/>
  <c r="L496" i="3"/>
  <c r="L497" i="3"/>
  <c r="L498" i="3"/>
  <c r="L499" i="3"/>
  <c r="L500" i="3"/>
  <c r="L501" i="3"/>
  <c r="L502" i="3"/>
  <c r="L503" i="3"/>
  <c r="L504" i="3"/>
  <c r="L505" i="3"/>
  <c r="L506" i="3"/>
  <c r="L507" i="3"/>
  <c r="L508" i="3"/>
  <c r="L509" i="3"/>
  <c r="L510" i="3"/>
  <c r="L511" i="3"/>
  <c r="L512" i="3"/>
  <c r="L513" i="3"/>
  <c r="L514" i="3"/>
  <c r="L515" i="3"/>
  <c r="L516" i="3"/>
  <c r="L517" i="3"/>
  <c r="L518" i="3"/>
  <c r="L519" i="3"/>
  <c r="L520" i="3"/>
  <c r="L521" i="3"/>
  <c r="L522" i="3"/>
  <c r="L523" i="3"/>
  <c r="L524" i="3"/>
  <c r="L525" i="3"/>
  <c r="L526" i="3"/>
  <c r="L527" i="3"/>
  <c r="L528" i="3"/>
  <c r="L529" i="3"/>
  <c r="L530" i="3"/>
  <c r="L531" i="3"/>
  <c r="L532" i="3"/>
  <c r="L533" i="3"/>
  <c r="L534" i="3"/>
  <c r="L535" i="3"/>
  <c r="L536" i="3"/>
  <c r="L537" i="3"/>
  <c r="L538" i="3"/>
  <c r="L539" i="3"/>
  <c r="L540" i="3"/>
  <c r="L541" i="3"/>
  <c r="L542" i="3"/>
  <c r="L543" i="3"/>
  <c r="L544" i="3"/>
  <c r="L545" i="3"/>
  <c r="L546" i="3"/>
  <c r="L547" i="3"/>
  <c r="L548" i="3"/>
  <c r="L549" i="3"/>
  <c r="L550" i="3"/>
  <c r="L551" i="3"/>
  <c r="L552" i="3"/>
  <c r="L553" i="3"/>
  <c r="L554" i="3"/>
  <c r="L555" i="3"/>
  <c r="L556" i="3"/>
  <c r="L557" i="3"/>
  <c r="L558" i="3"/>
  <c r="L559" i="3"/>
  <c r="L560" i="3"/>
  <c r="L561" i="3"/>
  <c r="L562" i="3"/>
  <c r="L563" i="3"/>
  <c r="L564" i="3"/>
  <c r="L565" i="3"/>
  <c r="L566" i="3"/>
  <c r="L567" i="3"/>
  <c r="L568" i="3"/>
  <c r="L569" i="3"/>
  <c r="L570" i="3"/>
  <c r="L571" i="3"/>
  <c r="L572" i="3"/>
  <c r="L573" i="3"/>
  <c r="L574" i="3"/>
  <c r="L575" i="3"/>
  <c r="L576" i="3"/>
  <c r="L577" i="3"/>
  <c r="L578" i="3"/>
  <c r="L579" i="3"/>
  <c r="L580" i="3"/>
  <c r="L581" i="3"/>
  <c r="L582" i="3"/>
  <c r="L583" i="3"/>
  <c r="L584" i="3"/>
  <c r="L585" i="3"/>
  <c r="L586" i="3"/>
  <c r="L587" i="3"/>
  <c r="L588" i="3"/>
  <c r="L589" i="3"/>
  <c r="L590" i="3"/>
  <c r="L591" i="3"/>
  <c r="L592" i="3"/>
  <c r="L593" i="3"/>
  <c r="L594" i="3"/>
  <c r="L595" i="3"/>
  <c r="L596" i="3"/>
  <c r="L597" i="3"/>
  <c r="L598" i="3"/>
  <c r="L599" i="3"/>
  <c r="L600" i="3"/>
  <c r="L601" i="3"/>
  <c r="L602" i="3"/>
  <c r="L603" i="3"/>
  <c r="L604" i="3"/>
  <c r="L605" i="3"/>
  <c r="L606" i="3"/>
  <c r="L607" i="3"/>
  <c r="L608" i="3"/>
  <c r="L609" i="3"/>
  <c r="L610" i="3"/>
  <c r="L611" i="3"/>
  <c r="L612" i="3"/>
  <c r="L613" i="3"/>
  <c r="L614" i="3"/>
  <c r="L615" i="3"/>
  <c r="L616" i="3"/>
  <c r="L617" i="3"/>
  <c r="L618" i="3"/>
  <c r="L619" i="3"/>
  <c r="L620" i="3"/>
  <c r="L621" i="3"/>
  <c r="L622" i="3"/>
  <c r="L623" i="3"/>
  <c r="L624" i="3"/>
  <c r="L625" i="3"/>
  <c r="L626" i="3"/>
  <c r="L627" i="3"/>
  <c r="L628" i="3"/>
  <c r="L629" i="3"/>
  <c r="L630" i="3"/>
  <c r="L631" i="3"/>
  <c r="L632" i="3"/>
  <c r="L633" i="3"/>
  <c r="L634" i="3"/>
  <c r="L635" i="3"/>
  <c r="L636" i="3"/>
  <c r="L637" i="3"/>
  <c r="L638" i="3"/>
  <c r="L639" i="3"/>
  <c r="L640" i="3"/>
  <c r="L641" i="3"/>
  <c r="L642" i="3"/>
  <c r="L643" i="3"/>
  <c r="L644" i="3"/>
  <c r="L645" i="3"/>
  <c r="L646" i="3"/>
  <c r="L647" i="3"/>
  <c r="L648" i="3"/>
  <c r="L649" i="3"/>
  <c r="L650" i="3"/>
  <c r="L651" i="3"/>
  <c r="L652" i="3"/>
  <c r="L653" i="3"/>
  <c r="L654" i="3"/>
  <c r="L655" i="3"/>
  <c r="L656" i="3"/>
  <c r="L657" i="3"/>
  <c r="L658" i="3"/>
  <c r="L659" i="3"/>
  <c r="L660" i="3"/>
  <c r="L661" i="3"/>
  <c r="L662" i="3"/>
  <c r="L663" i="3"/>
  <c r="L664" i="3"/>
  <c r="L665" i="3"/>
  <c r="L666" i="3"/>
  <c r="L667" i="3"/>
  <c r="L668" i="3"/>
  <c r="L669" i="3"/>
  <c r="L670" i="3"/>
  <c r="L671" i="3"/>
  <c r="L672" i="3"/>
  <c r="L673" i="3"/>
  <c r="L674" i="3"/>
  <c r="L675" i="3"/>
  <c r="L676" i="3"/>
  <c r="L677" i="3"/>
  <c r="L678" i="3"/>
  <c r="L679" i="3"/>
  <c r="L680" i="3"/>
  <c r="L681" i="3"/>
  <c r="L682" i="3"/>
  <c r="L683" i="3"/>
  <c r="L684" i="3"/>
  <c r="L685" i="3"/>
  <c r="L686" i="3"/>
  <c r="L687" i="3"/>
  <c r="L688" i="3"/>
  <c r="L689" i="3"/>
  <c r="L690" i="3"/>
  <c r="L691" i="3"/>
  <c r="L692" i="3"/>
  <c r="L693" i="3"/>
  <c r="L694" i="3"/>
  <c r="L695" i="3"/>
  <c r="L696" i="3"/>
  <c r="L697" i="3"/>
  <c r="L698" i="3"/>
  <c r="L699" i="3"/>
  <c r="L700" i="3"/>
  <c r="L701" i="3"/>
  <c r="L702" i="3"/>
  <c r="L703" i="3"/>
  <c r="L704" i="3"/>
  <c r="L705" i="3"/>
  <c r="L706" i="3"/>
  <c r="L707" i="3"/>
  <c r="L708" i="3"/>
  <c r="L709" i="3"/>
  <c r="L710" i="3"/>
  <c r="L711" i="3"/>
  <c r="L712" i="3"/>
  <c r="L713" i="3"/>
  <c r="L714" i="3"/>
  <c r="L715" i="3"/>
  <c r="L716" i="3"/>
  <c r="L717" i="3"/>
  <c r="L718" i="3"/>
  <c r="L719" i="3"/>
  <c r="L720" i="3"/>
  <c r="L721" i="3"/>
  <c r="L722" i="3"/>
  <c r="L723" i="3"/>
  <c r="L724" i="3"/>
  <c r="L725" i="3"/>
  <c r="L726" i="3"/>
  <c r="L727" i="3"/>
  <c r="L728" i="3"/>
  <c r="L729" i="3"/>
  <c r="L730" i="3"/>
  <c r="L731" i="3"/>
  <c r="L732" i="3"/>
  <c r="L733" i="3"/>
  <c r="L734" i="3"/>
  <c r="L735" i="3"/>
  <c r="L736" i="3"/>
  <c r="L737" i="3"/>
  <c r="L738" i="3"/>
  <c r="L739" i="3"/>
  <c r="L740" i="3"/>
  <c r="L741" i="3"/>
  <c r="L742" i="3"/>
  <c r="L743" i="3"/>
  <c r="L744" i="3"/>
  <c r="L745" i="3"/>
  <c r="L746" i="3"/>
  <c r="L747" i="3"/>
  <c r="L748" i="3"/>
  <c r="L749" i="3"/>
  <c r="L750" i="3"/>
  <c r="L751" i="3"/>
  <c r="L752" i="3"/>
  <c r="L753" i="3"/>
  <c r="L754" i="3"/>
  <c r="L755" i="3"/>
  <c r="L756" i="3"/>
  <c r="L757" i="3"/>
  <c r="L758" i="3"/>
  <c r="L759" i="3"/>
  <c r="L760" i="3"/>
  <c r="L761" i="3"/>
  <c r="L762" i="3"/>
  <c r="L763" i="3"/>
  <c r="L764" i="3"/>
  <c r="L765" i="3"/>
  <c r="L766" i="3"/>
  <c r="L767" i="3"/>
  <c r="L768" i="3"/>
  <c r="L769" i="3"/>
  <c r="L770" i="3"/>
  <c r="L771" i="3"/>
  <c r="L772" i="3"/>
  <c r="L773" i="3"/>
  <c r="L774" i="3"/>
  <c r="L775" i="3"/>
  <c r="L776" i="3"/>
  <c r="L777" i="3"/>
  <c r="L778" i="3"/>
  <c r="L779" i="3"/>
  <c r="L780" i="3"/>
  <c r="L781" i="3"/>
  <c r="L782" i="3"/>
  <c r="L783" i="3"/>
  <c r="L784" i="3"/>
  <c r="L785" i="3"/>
  <c r="L786" i="3"/>
  <c r="L787" i="3"/>
  <c r="L788" i="3"/>
  <c r="L789" i="3"/>
  <c r="L790" i="3"/>
  <c r="L791" i="3"/>
  <c r="L792" i="3"/>
  <c r="L793" i="3"/>
  <c r="L794" i="3"/>
  <c r="L795" i="3"/>
  <c r="L796" i="3"/>
  <c r="L797" i="3"/>
  <c r="L798" i="3"/>
  <c r="N798" i="3" s="1"/>
  <c r="L799" i="3"/>
  <c r="N799" i="3" s="1"/>
  <c r="L800" i="3"/>
  <c r="N800" i="3" s="1"/>
  <c r="L801" i="3"/>
  <c r="N801" i="3" s="1"/>
  <c r="L802" i="3"/>
  <c r="N802" i="3" s="1"/>
  <c r="L803" i="3"/>
  <c r="N803" i="3" s="1"/>
  <c r="L804" i="3"/>
  <c r="N804" i="3" s="1"/>
  <c r="L805" i="3"/>
  <c r="N805" i="3" s="1"/>
  <c r="L806" i="3"/>
  <c r="N806" i="3" s="1"/>
  <c r="L807" i="3"/>
  <c r="N807" i="3" s="1"/>
  <c r="L808" i="3"/>
  <c r="N808" i="3" s="1"/>
  <c r="L809" i="3"/>
  <c r="N809" i="3" s="1"/>
  <c r="L810" i="3"/>
  <c r="N810" i="3" s="1"/>
  <c r="L811" i="3"/>
  <c r="N811" i="3" s="1"/>
  <c r="L812" i="3"/>
  <c r="N812" i="3" s="1"/>
  <c r="L813" i="3"/>
  <c r="N813" i="3" s="1"/>
  <c r="L814" i="3"/>
  <c r="N814" i="3" s="1"/>
  <c r="L815" i="3"/>
  <c r="N815" i="3" s="1"/>
  <c r="L816" i="3"/>
  <c r="N816" i="3" s="1"/>
  <c r="L817" i="3"/>
  <c r="N817" i="3" s="1"/>
  <c r="L818" i="3"/>
  <c r="N818" i="3" s="1"/>
  <c r="L819" i="3"/>
  <c r="N819" i="3" s="1"/>
  <c r="L820" i="3"/>
  <c r="N820" i="3" s="1"/>
  <c r="L821" i="3"/>
  <c r="N821" i="3" s="1"/>
  <c r="L822" i="3"/>
  <c r="N822" i="3" s="1"/>
  <c r="L823" i="3"/>
  <c r="N823" i="3" s="1"/>
  <c r="L824" i="3"/>
  <c r="L825" i="3"/>
  <c r="L829" i="3"/>
  <c r="L830" i="3"/>
  <c r="L831" i="3"/>
  <c r="L832" i="3"/>
  <c r="L833" i="3"/>
  <c r="L834" i="3"/>
  <c r="L835" i="3"/>
  <c r="L836" i="3"/>
  <c r="L837" i="3"/>
  <c r="L838" i="3"/>
  <c r="L839" i="3"/>
  <c r="L840" i="3"/>
  <c r="L841" i="3"/>
  <c r="L842" i="3"/>
  <c r="L843" i="3"/>
  <c r="L844" i="3"/>
  <c r="L845" i="3"/>
  <c r="L846" i="3"/>
  <c r="L847" i="3"/>
  <c r="L848" i="3"/>
  <c r="L849" i="3"/>
  <c r="L850" i="3"/>
  <c r="L851" i="3"/>
  <c r="L852" i="3"/>
  <c r="L853" i="3"/>
  <c r="L854" i="3"/>
  <c r="L855" i="3"/>
  <c r="L856" i="3"/>
  <c r="L857" i="3"/>
  <c r="L858" i="3"/>
  <c r="L859" i="3"/>
  <c r="L860" i="3"/>
  <c r="L861" i="3"/>
  <c r="L862" i="3"/>
  <c r="L863" i="3"/>
  <c r="L864" i="3"/>
  <c r="L865" i="3"/>
  <c r="L866" i="3"/>
  <c r="L867" i="3"/>
  <c r="L868" i="3"/>
  <c r="L869" i="3"/>
  <c r="L870" i="3"/>
  <c r="L871" i="3"/>
  <c r="L872" i="3"/>
  <c r="L873" i="3"/>
  <c r="L874" i="3"/>
  <c r="L875" i="3"/>
  <c r="L876" i="3"/>
  <c r="L877" i="3"/>
  <c r="L878" i="3"/>
  <c r="L879" i="3"/>
  <c r="L880" i="3"/>
  <c r="L881" i="3"/>
  <c r="L882" i="3"/>
  <c r="L883" i="3"/>
  <c r="L884" i="3"/>
  <c r="L885" i="3"/>
  <c r="L886" i="3"/>
  <c r="L887" i="3"/>
  <c r="L888" i="3"/>
  <c r="L889" i="3"/>
  <c r="L890" i="3"/>
  <c r="L891" i="3"/>
  <c r="L892" i="3"/>
  <c r="L893" i="3"/>
  <c r="L894" i="3"/>
  <c r="L895" i="3"/>
  <c r="L896" i="3"/>
  <c r="L897" i="3"/>
  <c r="L898" i="3"/>
  <c r="L899" i="3"/>
  <c r="L900" i="3"/>
  <c r="L901" i="3"/>
  <c r="L902" i="3"/>
  <c r="L903" i="3"/>
  <c r="L904" i="3"/>
  <c r="L905" i="3"/>
  <c r="L906" i="3"/>
  <c r="L907" i="3"/>
  <c r="L908" i="3"/>
  <c r="L909" i="3"/>
  <c r="L910" i="3"/>
  <c r="L911" i="3"/>
  <c r="L912" i="3"/>
  <c r="L913" i="3"/>
  <c r="L914" i="3"/>
  <c r="L915" i="3"/>
  <c r="L916" i="3"/>
  <c r="L917" i="3"/>
  <c r="L918" i="3"/>
  <c r="L919" i="3"/>
  <c r="L920" i="3"/>
  <c r="L921" i="3"/>
  <c r="L922" i="3"/>
  <c r="L923" i="3"/>
  <c r="L924" i="3"/>
  <c r="L925" i="3"/>
  <c r="L926" i="3"/>
  <c r="L927" i="3"/>
  <c r="L928" i="3"/>
  <c r="L929" i="3"/>
  <c r="L930" i="3"/>
  <c r="L931" i="3"/>
  <c r="L932" i="3"/>
  <c r="L933" i="3"/>
  <c r="L934" i="3"/>
  <c r="L935" i="3"/>
  <c r="L937" i="3"/>
  <c r="L938" i="3"/>
  <c r="L939" i="3"/>
  <c r="L940" i="3"/>
  <c r="L941" i="3"/>
  <c r="L942" i="3"/>
  <c r="L943" i="3"/>
  <c r="L944" i="3"/>
  <c r="L945" i="3"/>
  <c r="L946" i="3"/>
  <c r="L947" i="3"/>
  <c r="L948" i="3"/>
  <c r="L949" i="3"/>
  <c r="L950" i="3"/>
  <c r="L951" i="3"/>
  <c r="L952" i="3"/>
  <c r="L953" i="3"/>
  <c r="L954" i="3"/>
  <c r="L955" i="3"/>
  <c r="L956" i="3"/>
  <c r="L957" i="3"/>
  <c r="L958" i="3"/>
  <c r="L959" i="3"/>
  <c r="L960" i="3"/>
  <c r="L961" i="3"/>
  <c r="L962" i="3"/>
  <c r="L963" i="3"/>
  <c r="L964" i="3"/>
  <c r="L965" i="3"/>
  <c r="L966" i="3"/>
  <c r="L967" i="3"/>
  <c r="L968" i="3"/>
  <c r="L969" i="3"/>
  <c r="L970" i="3"/>
  <c r="L971" i="3"/>
  <c r="L972" i="3"/>
  <c r="L973" i="3"/>
  <c r="L974" i="3"/>
  <c r="L975" i="3"/>
  <c r="L976" i="3"/>
  <c r="L977" i="3"/>
  <c r="L978" i="3"/>
  <c r="L979" i="3"/>
  <c r="L980" i="3"/>
  <c r="L981" i="3"/>
  <c r="L982" i="3"/>
  <c r="L983" i="3"/>
  <c r="L984" i="3"/>
  <c r="L985" i="3"/>
  <c r="L986" i="3"/>
  <c r="L987" i="3"/>
  <c r="L988" i="3"/>
  <c r="L989" i="3"/>
  <c r="L990" i="3"/>
  <c r="L991" i="3"/>
  <c r="L992" i="3"/>
  <c r="L993" i="3"/>
  <c r="N993" i="3" s="1"/>
  <c r="L994" i="3"/>
  <c r="N994" i="3" s="1"/>
  <c r="L995" i="3"/>
  <c r="N995" i="3" s="1"/>
  <c r="L996" i="3"/>
  <c r="N996" i="3" s="1"/>
  <c r="L997" i="3"/>
  <c r="L998" i="3"/>
  <c r="L999" i="3"/>
  <c r="L1000" i="3"/>
  <c r="L1001" i="3"/>
  <c r="L1002" i="3"/>
  <c r="L1003" i="3"/>
  <c r="L1004" i="3"/>
  <c r="L1005" i="3"/>
  <c r="L1006" i="3"/>
  <c r="L1007" i="3"/>
  <c r="L1008" i="3"/>
  <c r="L1009" i="3"/>
  <c r="L1010" i="3"/>
  <c r="L1011" i="3"/>
  <c r="L1012" i="3"/>
  <c r="L1013" i="3"/>
  <c r="L1014" i="3"/>
  <c r="L1015" i="3"/>
  <c r="L1016" i="3"/>
  <c r="L1017" i="3"/>
  <c r="L1018" i="3"/>
  <c r="L1019" i="3"/>
  <c r="L1020" i="3"/>
  <c r="L1021" i="3"/>
  <c r="L1022" i="3"/>
  <c r="L1023" i="3"/>
  <c r="L1024" i="3"/>
  <c r="L1025" i="3"/>
  <c r="L1026" i="3"/>
  <c r="L1027" i="3"/>
  <c r="L1028" i="3"/>
  <c r="L1029" i="3"/>
  <c r="L1030" i="3"/>
  <c r="L1031" i="3"/>
  <c r="L1032" i="3"/>
  <c r="L1033" i="3"/>
  <c r="L1034" i="3"/>
  <c r="L1035" i="3"/>
  <c r="L1036" i="3"/>
  <c r="L1037" i="3"/>
  <c r="L1038" i="3"/>
  <c r="L1039" i="3"/>
  <c r="L1040" i="3"/>
  <c r="L1041" i="3"/>
  <c r="L1042" i="3"/>
  <c r="L1043" i="3"/>
  <c r="L1044" i="3"/>
  <c r="L1045" i="3"/>
  <c r="L1046" i="3"/>
  <c r="L1047" i="3"/>
  <c r="L1048" i="3"/>
  <c r="L1049" i="3"/>
  <c r="L1050" i="3"/>
  <c r="L1051" i="3"/>
  <c r="L1052" i="3"/>
  <c r="L1053" i="3"/>
  <c r="L1054" i="3"/>
  <c r="L1055" i="3"/>
  <c r="L1056" i="3"/>
  <c r="L1057" i="3"/>
  <c r="L1058" i="3"/>
  <c r="L1059" i="3"/>
  <c r="L1060" i="3"/>
  <c r="L1062" i="3"/>
  <c r="L1063" i="3"/>
  <c r="L1064" i="3"/>
  <c r="L1065" i="3"/>
  <c r="L1066" i="3"/>
  <c r="L1067" i="3"/>
  <c r="L1068" i="3"/>
  <c r="L1069" i="3"/>
  <c r="L1070" i="3"/>
  <c r="L1071" i="3"/>
  <c r="L1072" i="3"/>
  <c r="L1073" i="3"/>
  <c r="L1074" i="3"/>
  <c r="L1075" i="3"/>
  <c r="L1076" i="3"/>
  <c r="L1077" i="3"/>
  <c r="L1078" i="3"/>
  <c r="L1079" i="3"/>
  <c r="L1080" i="3"/>
  <c r="L1081" i="3"/>
  <c r="L1082" i="3"/>
  <c r="L1083" i="3"/>
  <c r="L1084" i="3"/>
  <c r="L1085" i="3"/>
  <c r="L1086" i="3"/>
  <c r="L1087" i="3"/>
  <c r="L1088" i="3"/>
  <c r="L1089" i="3"/>
  <c r="L1090" i="3"/>
  <c r="L1091" i="3"/>
  <c r="L1092" i="3"/>
  <c r="L1093" i="3"/>
  <c r="L1094" i="3"/>
  <c r="L1095" i="3"/>
  <c r="L1096" i="3"/>
  <c r="L1097" i="3"/>
  <c r="L1098" i="3"/>
  <c r="L1099" i="3"/>
  <c r="L1100" i="3"/>
  <c r="L1101" i="3"/>
  <c r="L1102" i="3"/>
  <c r="L1103" i="3"/>
  <c r="L1104" i="3"/>
  <c r="L1105" i="3"/>
  <c r="L1106" i="3"/>
  <c r="L1107" i="3"/>
  <c r="L1108" i="3"/>
  <c r="L1109" i="3"/>
  <c r="L1110" i="3"/>
  <c r="L1111" i="3"/>
  <c r="L1112" i="3"/>
  <c r="L1113" i="3"/>
  <c r="L1114" i="3"/>
  <c r="L1115" i="3"/>
  <c r="L1116" i="3"/>
  <c r="L1117" i="3"/>
  <c r="L1118" i="3"/>
  <c r="L1119" i="3"/>
  <c r="L1120" i="3"/>
  <c r="L1121" i="3"/>
  <c r="L1122" i="3"/>
  <c r="L1123" i="3"/>
  <c r="L1124" i="3"/>
  <c r="L1125" i="3"/>
  <c r="L1126" i="3"/>
  <c r="L1127" i="3"/>
  <c r="L1128" i="3"/>
  <c r="L1129" i="3"/>
  <c r="L1130" i="3"/>
  <c r="L1137" i="3"/>
  <c r="L1138" i="3"/>
  <c r="L1139" i="3"/>
  <c r="L1140" i="3"/>
  <c r="L1141" i="3"/>
  <c r="L1142" i="3"/>
  <c r="L1143" i="3"/>
  <c r="L1144" i="3"/>
  <c r="L1145" i="3"/>
  <c r="L1146" i="3"/>
  <c r="L1147" i="3"/>
  <c r="L1148" i="3"/>
  <c r="L1149" i="3"/>
  <c r="L1150" i="3"/>
  <c r="L1151" i="3"/>
  <c r="L1152" i="3"/>
  <c r="L1153" i="3"/>
  <c r="L1154" i="3"/>
  <c r="L1155" i="3"/>
  <c r="L1156" i="3"/>
  <c r="L1157" i="3"/>
  <c r="L1158" i="3"/>
  <c r="L1159" i="3"/>
  <c r="L1160" i="3"/>
  <c r="L1161" i="3"/>
  <c r="L1162" i="3"/>
  <c r="L1163" i="3"/>
  <c r="L1164" i="3"/>
  <c r="L1165" i="3"/>
  <c r="L1166" i="3"/>
  <c r="L1167" i="3"/>
  <c r="L1168" i="3"/>
  <c r="L1169" i="3"/>
  <c r="L1170" i="3"/>
  <c r="L1171" i="3"/>
  <c r="L1172" i="3"/>
  <c r="L1173" i="3"/>
  <c r="L1174" i="3"/>
  <c r="L1175" i="3"/>
  <c r="L1176" i="3"/>
  <c r="L1177" i="3"/>
  <c r="L1178" i="3"/>
  <c r="L1179" i="3"/>
  <c r="L1180" i="3"/>
  <c r="L1181" i="3"/>
  <c r="L1182" i="3"/>
  <c r="L1183" i="3"/>
  <c r="L1184" i="3"/>
  <c r="L1185" i="3"/>
  <c r="L1186" i="3"/>
  <c r="L1187" i="3"/>
  <c r="L1188" i="3"/>
  <c r="L1189" i="3"/>
  <c r="L1190" i="3"/>
  <c r="L1191" i="3"/>
  <c r="L1192" i="3"/>
  <c r="L1193" i="3"/>
  <c r="L1194" i="3"/>
  <c r="L1195" i="3"/>
  <c r="L1196" i="3"/>
  <c r="L1197" i="3"/>
  <c r="L1198" i="3"/>
  <c r="L1199" i="3"/>
  <c r="L1200" i="3"/>
  <c r="L1201" i="3"/>
  <c r="L1202" i="3"/>
  <c r="L1203" i="3"/>
  <c r="L1204" i="3"/>
  <c r="L1205" i="3"/>
  <c r="L1206" i="3"/>
  <c r="L1207" i="3"/>
  <c r="L1208" i="3"/>
  <c r="L1209" i="3"/>
  <c r="L8" i="3"/>
  <c r="H9" i="3"/>
  <c r="I9" i="3" s="1"/>
  <c r="O9" i="3" s="1"/>
  <c r="H10" i="3"/>
  <c r="I10" i="3" s="1"/>
  <c r="H11" i="3"/>
  <c r="I11" i="3" s="1"/>
  <c r="H12" i="3"/>
  <c r="I12" i="3" s="1"/>
  <c r="H13" i="3"/>
  <c r="I13" i="3" s="1"/>
  <c r="O13" i="3" s="1"/>
  <c r="H14" i="3"/>
  <c r="I14" i="3" s="1"/>
  <c r="H15" i="3"/>
  <c r="I15" i="3" s="1"/>
  <c r="H16" i="3"/>
  <c r="I16" i="3" s="1"/>
  <c r="H17" i="3"/>
  <c r="I17" i="3" s="1"/>
  <c r="O17" i="3" s="1"/>
  <c r="H19" i="3"/>
  <c r="I19" i="3" s="1"/>
  <c r="H20" i="3"/>
  <c r="I20" i="3" s="1"/>
  <c r="H21" i="3"/>
  <c r="I21" i="3" s="1"/>
  <c r="O21" i="3" s="1"/>
  <c r="H22" i="3"/>
  <c r="I22" i="3" s="1"/>
  <c r="H23" i="3"/>
  <c r="I23" i="3" s="1"/>
  <c r="H24" i="3"/>
  <c r="I24" i="3" s="1"/>
  <c r="H25" i="3"/>
  <c r="I25" i="3" s="1"/>
  <c r="O25" i="3" s="1"/>
  <c r="H26" i="3"/>
  <c r="I26" i="3" s="1"/>
  <c r="H27" i="3"/>
  <c r="I27" i="3" s="1"/>
  <c r="H28" i="3"/>
  <c r="I28" i="3" s="1"/>
  <c r="H31" i="3"/>
  <c r="I31" i="3" s="1"/>
  <c r="O31" i="3" s="1"/>
  <c r="H32" i="3"/>
  <c r="I32" i="3" s="1"/>
  <c r="H33" i="3"/>
  <c r="I33" i="3" s="1"/>
  <c r="O33" i="3" s="1"/>
  <c r="H34" i="3"/>
  <c r="I34" i="3" s="1"/>
  <c r="O34" i="3" s="1"/>
  <c r="H35" i="3"/>
  <c r="I35" i="3" s="1"/>
  <c r="O35" i="3" s="1"/>
  <c r="H36" i="3"/>
  <c r="I36" i="3" s="1"/>
  <c r="H38" i="3"/>
  <c r="I38" i="3" s="1"/>
  <c r="H41" i="3"/>
  <c r="I41" i="3" s="1"/>
  <c r="O41" i="3" s="1"/>
  <c r="H42" i="3"/>
  <c r="I42" i="3" s="1"/>
  <c r="H43" i="3"/>
  <c r="I43" i="3" s="1"/>
  <c r="H44" i="3"/>
  <c r="I44" i="3" s="1"/>
  <c r="H52" i="3"/>
  <c r="I52" i="3" s="1"/>
  <c r="H53" i="3"/>
  <c r="I53" i="3" s="1"/>
  <c r="O53" i="3" s="1"/>
  <c r="H54" i="3"/>
  <c r="I54" i="3" s="1"/>
  <c r="H55" i="3"/>
  <c r="I55" i="3" s="1"/>
  <c r="H56" i="3"/>
  <c r="I56" i="3" s="1"/>
  <c r="H57" i="3"/>
  <c r="I57" i="3" s="1"/>
  <c r="O57" i="3" s="1"/>
  <c r="H58" i="3"/>
  <c r="I58" i="3" s="1"/>
  <c r="H59" i="3"/>
  <c r="I59" i="3" s="1"/>
  <c r="H60" i="3"/>
  <c r="I60" i="3" s="1"/>
  <c r="H61" i="3"/>
  <c r="I61" i="3" s="1"/>
  <c r="O61" i="3" s="1"/>
  <c r="H62" i="3"/>
  <c r="I62" i="3" s="1"/>
  <c r="H63" i="3"/>
  <c r="I63" i="3" s="1"/>
  <c r="H64" i="3"/>
  <c r="I64" i="3" s="1"/>
  <c r="H65" i="3"/>
  <c r="I65" i="3" s="1"/>
  <c r="O65" i="3" s="1"/>
  <c r="H66" i="3"/>
  <c r="I66" i="3" s="1"/>
  <c r="H67" i="3"/>
  <c r="I67" i="3" s="1"/>
  <c r="H68" i="3"/>
  <c r="I68" i="3" s="1"/>
  <c r="H69" i="3"/>
  <c r="I69" i="3" s="1"/>
  <c r="O69" i="3" s="1"/>
  <c r="H70" i="3"/>
  <c r="I70" i="3" s="1"/>
  <c r="H71" i="3"/>
  <c r="I71" i="3" s="1"/>
  <c r="H72" i="3"/>
  <c r="I72" i="3" s="1"/>
  <c r="H73" i="3"/>
  <c r="I73" i="3" s="1"/>
  <c r="O73" i="3" s="1"/>
  <c r="H74" i="3"/>
  <c r="I74" i="3" s="1"/>
  <c r="H75" i="3"/>
  <c r="I75" i="3" s="1"/>
  <c r="H76" i="3"/>
  <c r="I76" i="3" s="1"/>
  <c r="H77" i="3"/>
  <c r="I77" i="3" s="1"/>
  <c r="O77" i="3" s="1"/>
  <c r="H78" i="3"/>
  <c r="I78" i="3" s="1"/>
  <c r="H79" i="3"/>
  <c r="I79" i="3" s="1"/>
  <c r="H80" i="3"/>
  <c r="I80" i="3" s="1"/>
  <c r="H81" i="3"/>
  <c r="I81" i="3" s="1"/>
  <c r="O81" i="3" s="1"/>
  <c r="H82" i="3"/>
  <c r="I82" i="3" s="1"/>
  <c r="H83" i="3"/>
  <c r="I83" i="3" s="1"/>
  <c r="H84" i="3"/>
  <c r="I84" i="3" s="1"/>
  <c r="H85" i="3"/>
  <c r="I85" i="3" s="1"/>
  <c r="O85" i="3" s="1"/>
  <c r="H86" i="3"/>
  <c r="I86" i="3" s="1"/>
  <c r="H87" i="3"/>
  <c r="I87" i="3" s="1"/>
  <c r="H88" i="3"/>
  <c r="I88" i="3" s="1"/>
  <c r="H89" i="3"/>
  <c r="I89" i="3" s="1"/>
  <c r="O89" i="3" s="1"/>
  <c r="H90" i="3"/>
  <c r="I90" i="3" s="1"/>
  <c r="H91" i="3"/>
  <c r="I91" i="3" s="1"/>
  <c r="H92" i="3"/>
  <c r="I92" i="3" s="1"/>
  <c r="H93" i="3"/>
  <c r="I93" i="3" s="1"/>
  <c r="O93" i="3" s="1"/>
  <c r="H94" i="3"/>
  <c r="I94" i="3" s="1"/>
  <c r="H95" i="3"/>
  <c r="I95" i="3" s="1"/>
  <c r="H96" i="3"/>
  <c r="I96" i="3" s="1"/>
  <c r="H97" i="3"/>
  <c r="I97" i="3" s="1"/>
  <c r="O97" i="3" s="1"/>
  <c r="H98" i="3"/>
  <c r="I98" i="3" s="1"/>
  <c r="H99" i="3"/>
  <c r="I99" i="3" s="1"/>
  <c r="H100" i="3"/>
  <c r="I100" i="3" s="1"/>
  <c r="H101" i="3"/>
  <c r="I101" i="3" s="1"/>
  <c r="O101" i="3" s="1"/>
  <c r="H102" i="3"/>
  <c r="I102" i="3" s="1"/>
  <c r="H103" i="3"/>
  <c r="I103" i="3" s="1"/>
  <c r="H104" i="3"/>
  <c r="I104" i="3" s="1"/>
  <c r="H105" i="3"/>
  <c r="I105" i="3" s="1"/>
  <c r="O105" i="3" s="1"/>
  <c r="H106" i="3"/>
  <c r="I106" i="3" s="1"/>
  <c r="H107" i="3"/>
  <c r="I107" i="3" s="1"/>
  <c r="H108" i="3"/>
  <c r="I108" i="3" s="1"/>
  <c r="H109" i="3"/>
  <c r="I109" i="3" s="1"/>
  <c r="O109" i="3" s="1"/>
  <c r="H110" i="3"/>
  <c r="I110" i="3" s="1"/>
  <c r="H111" i="3"/>
  <c r="I111" i="3" s="1"/>
  <c r="H112" i="3"/>
  <c r="I112" i="3" s="1"/>
  <c r="H113" i="3"/>
  <c r="I113" i="3" s="1"/>
  <c r="O113" i="3" s="1"/>
  <c r="H114" i="3"/>
  <c r="I114" i="3" s="1"/>
  <c r="H115" i="3"/>
  <c r="I115" i="3" s="1"/>
  <c r="H116" i="3"/>
  <c r="I116" i="3" s="1"/>
  <c r="H117" i="3"/>
  <c r="I117" i="3" s="1"/>
  <c r="O117" i="3" s="1"/>
  <c r="H118" i="3"/>
  <c r="I118" i="3" s="1"/>
  <c r="H119" i="3"/>
  <c r="I119" i="3" s="1"/>
  <c r="H120" i="3"/>
  <c r="I120" i="3" s="1"/>
  <c r="H121" i="3"/>
  <c r="I121" i="3" s="1"/>
  <c r="O121" i="3" s="1"/>
  <c r="H122" i="3"/>
  <c r="I122" i="3" s="1"/>
  <c r="H123" i="3"/>
  <c r="I123" i="3" s="1"/>
  <c r="H124" i="3"/>
  <c r="I124" i="3" s="1"/>
  <c r="H125" i="3"/>
  <c r="I125" i="3" s="1"/>
  <c r="O125" i="3" s="1"/>
  <c r="H126" i="3"/>
  <c r="I126" i="3" s="1"/>
  <c r="H127" i="3"/>
  <c r="I127" i="3" s="1"/>
  <c r="H128" i="3"/>
  <c r="I128" i="3" s="1"/>
  <c r="H129" i="3"/>
  <c r="I129" i="3" s="1"/>
  <c r="O129" i="3" s="1"/>
  <c r="H130" i="3"/>
  <c r="I130" i="3" s="1"/>
  <c r="H131" i="3"/>
  <c r="I131" i="3" s="1"/>
  <c r="H132" i="3"/>
  <c r="I132" i="3" s="1"/>
  <c r="H133" i="3"/>
  <c r="I133" i="3" s="1"/>
  <c r="O133" i="3" s="1"/>
  <c r="H134" i="3"/>
  <c r="I134" i="3" s="1"/>
  <c r="H135" i="3"/>
  <c r="I135" i="3" s="1"/>
  <c r="H136" i="3"/>
  <c r="I136" i="3" s="1"/>
  <c r="H137" i="3"/>
  <c r="I137" i="3" s="1"/>
  <c r="O137" i="3" s="1"/>
  <c r="H138" i="3"/>
  <c r="I138" i="3" s="1"/>
  <c r="H139" i="3"/>
  <c r="I139" i="3" s="1"/>
  <c r="H140" i="3"/>
  <c r="I140" i="3" s="1"/>
  <c r="H141" i="3"/>
  <c r="I141" i="3" s="1"/>
  <c r="O141" i="3" s="1"/>
  <c r="H142" i="3"/>
  <c r="I142" i="3" s="1"/>
  <c r="H143" i="3"/>
  <c r="I143" i="3" s="1"/>
  <c r="H144" i="3"/>
  <c r="I144" i="3" s="1"/>
  <c r="H145" i="3"/>
  <c r="I145" i="3" s="1"/>
  <c r="O145" i="3" s="1"/>
  <c r="H146" i="3"/>
  <c r="I146" i="3" s="1"/>
  <c r="H147" i="3"/>
  <c r="I147" i="3" s="1"/>
  <c r="H148" i="3"/>
  <c r="I148" i="3" s="1"/>
  <c r="H149" i="3"/>
  <c r="I149" i="3" s="1"/>
  <c r="O149" i="3" s="1"/>
  <c r="H154" i="3"/>
  <c r="I154" i="3" s="1"/>
  <c r="H155" i="3"/>
  <c r="I155" i="3" s="1"/>
  <c r="H156" i="3"/>
  <c r="I156" i="3" s="1"/>
  <c r="H157" i="3"/>
  <c r="I157" i="3" s="1"/>
  <c r="O157" i="3" s="1"/>
  <c r="H158" i="3"/>
  <c r="I158" i="3" s="1"/>
  <c r="H159" i="3"/>
  <c r="I159" i="3" s="1"/>
  <c r="H160" i="3"/>
  <c r="I160" i="3" s="1"/>
  <c r="H161" i="3"/>
  <c r="I161" i="3" s="1"/>
  <c r="O161" i="3" s="1"/>
  <c r="H162" i="3"/>
  <c r="I162" i="3" s="1"/>
  <c r="H163" i="3"/>
  <c r="I163" i="3" s="1"/>
  <c r="H164" i="3"/>
  <c r="I164" i="3" s="1"/>
  <c r="H165" i="3"/>
  <c r="I165" i="3" s="1"/>
  <c r="O165" i="3" s="1"/>
  <c r="H166" i="3"/>
  <c r="I166" i="3" s="1"/>
  <c r="H167" i="3"/>
  <c r="I167" i="3" s="1"/>
  <c r="H168" i="3"/>
  <c r="I168" i="3" s="1"/>
  <c r="H169" i="3"/>
  <c r="I169" i="3" s="1"/>
  <c r="O169" i="3" s="1"/>
  <c r="H170" i="3"/>
  <c r="I170" i="3" s="1"/>
  <c r="H171" i="3"/>
  <c r="I171" i="3" s="1"/>
  <c r="H172" i="3"/>
  <c r="I172" i="3" s="1"/>
  <c r="H173" i="3"/>
  <c r="I173" i="3" s="1"/>
  <c r="O173" i="3" s="1"/>
  <c r="H174" i="3"/>
  <c r="I174" i="3" s="1"/>
  <c r="H175" i="3"/>
  <c r="I175" i="3" s="1"/>
  <c r="H176" i="3"/>
  <c r="I176" i="3" s="1"/>
  <c r="H177" i="3"/>
  <c r="I177" i="3" s="1"/>
  <c r="O177" i="3" s="1"/>
  <c r="H178" i="3"/>
  <c r="I178" i="3" s="1"/>
  <c r="H179" i="3"/>
  <c r="I179" i="3" s="1"/>
  <c r="H180" i="3"/>
  <c r="I180" i="3" s="1"/>
  <c r="H181" i="3"/>
  <c r="I181" i="3" s="1"/>
  <c r="O181" i="3" s="1"/>
  <c r="H182" i="3"/>
  <c r="I182" i="3" s="1"/>
  <c r="H183" i="3"/>
  <c r="I183" i="3" s="1"/>
  <c r="H184" i="3"/>
  <c r="I184" i="3" s="1"/>
  <c r="H185" i="3"/>
  <c r="I185" i="3" s="1"/>
  <c r="O185" i="3" s="1"/>
  <c r="H186" i="3"/>
  <c r="I186" i="3" s="1"/>
  <c r="H187" i="3"/>
  <c r="I187" i="3" s="1"/>
  <c r="H188" i="3"/>
  <c r="I188" i="3" s="1"/>
  <c r="H189" i="3"/>
  <c r="I189" i="3" s="1"/>
  <c r="O189" i="3" s="1"/>
  <c r="H190" i="3"/>
  <c r="I190" i="3" s="1"/>
  <c r="H191" i="3"/>
  <c r="I191" i="3" s="1"/>
  <c r="H192" i="3"/>
  <c r="I192" i="3" s="1"/>
  <c r="H193" i="3"/>
  <c r="I193" i="3" s="1"/>
  <c r="O193" i="3" s="1"/>
  <c r="H194" i="3"/>
  <c r="I194" i="3" s="1"/>
  <c r="H196" i="3"/>
  <c r="I196" i="3" s="1"/>
  <c r="H197" i="3"/>
  <c r="I197" i="3" s="1"/>
  <c r="O197" i="3" s="1"/>
  <c r="H198" i="3"/>
  <c r="I198" i="3" s="1"/>
  <c r="H201" i="3"/>
  <c r="I201" i="3" s="1"/>
  <c r="O201" i="3" s="1"/>
  <c r="H202" i="3"/>
  <c r="I202" i="3" s="1"/>
  <c r="H203" i="3"/>
  <c r="I203" i="3" s="1"/>
  <c r="H204" i="3"/>
  <c r="I204" i="3" s="1"/>
  <c r="H205" i="3"/>
  <c r="I205" i="3" s="1"/>
  <c r="O205" i="3" s="1"/>
  <c r="H206" i="3"/>
  <c r="I206" i="3" s="1"/>
  <c r="H207" i="3"/>
  <c r="I207" i="3" s="1"/>
  <c r="H208" i="3"/>
  <c r="I208" i="3" s="1"/>
  <c r="H209" i="3"/>
  <c r="I209" i="3" s="1"/>
  <c r="O209" i="3" s="1"/>
  <c r="H210" i="3"/>
  <c r="I210" i="3" s="1"/>
  <c r="H211" i="3"/>
  <c r="I211" i="3" s="1"/>
  <c r="H212" i="3"/>
  <c r="I212" i="3" s="1"/>
  <c r="H213" i="3"/>
  <c r="I213" i="3" s="1"/>
  <c r="O213" i="3" s="1"/>
  <c r="H214" i="3"/>
  <c r="I214" i="3" s="1"/>
  <c r="H215" i="3"/>
  <c r="I215" i="3" s="1"/>
  <c r="H216" i="3"/>
  <c r="I216" i="3" s="1"/>
  <c r="H217" i="3"/>
  <c r="I217" i="3" s="1"/>
  <c r="O217" i="3" s="1"/>
  <c r="H218" i="3"/>
  <c r="I218" i="3" s="1"/>
  <c r="H219" i="3"/>
  <c r="I219" i="3" s="1"/>
  <c r="H220" i="3"/>
  <c r="I220" i="3" s="1"/>
  <c r="H221" i="3"/>
  <c r="I221" i="3" s="1"/>
  <c r="O221" i="3" s="1"/>
  <c r="H222" i="3"/>
  <c r="I222" i="3" s="1"/>
  <c r="H223" i="3"/>
  <c r="I223" i="3" s="1"/>
  <c r="H224" i="3"/>
  <c r="I224" i="3" s="1"/>
  <c r="H225" i="3"/>
  <c r="I225" i="3" s="1"/>
  <c r="O225" i="3" s="1"/>
  <c r="H226" i="3"/>
  <c r="I226" i="3" s="1"/>
  <c r="H227" i="3"/>
  <c r="I227" i="3" s="1"/>
  <c r="H228" i="3"/>
  <c r="I228" i="3" s="1"/>
  <c r="H229" i="3"/>
  <c r="I229" i="3" s="1"/>
  <c r="O229" i="3" s="1"/>
  <c r="H230" i="3"/>
  <c r="I230" i="3" s="1"/>
  <c r="H231" i="3"/>
  <c r="I231" i="3" s="1"/>
  <c r="H232" i="3"/>
  <c r="I232" i="3" s="1"/>
  <c r="H233" i="3"/>
  <c r="I233" i="3" s="1"/>
  <c r="O233" i="3" s="1"/>
  <c r="H234" i="3"/>
  <c r="I234" i="3" s="1"/>
  <c r="H235" i="3"/>
  <c r="I235" i="3" s="1"/>
  <c r="H236" i="3"/>
  <c r="I236" i="3" s="1"/>
  <c r="H237" i="3"/>
  <c r="I237" i="3" s="1"/>
  <c r="O237" i="3" s="1"/>
  <c r="H238" i="3"/>
  <c r="I238" i="3" s="1"/>
  <c r="H239" i="3"/>
  <c r="I239" i="3" s="1"/>
  <c r="H240" i="3"/>
  <c r="I240" i="3" s="1"/>
  <c r="H241" i="3"/>
  <c r="I241" i="3" s="1"/>
  <c r="O241" i="3" s="1"/>
  <c r="H242" i="3"/>
  <c r="I242" i="3" s="1"/>
  <c r="H243" i="3"/>
  <c r="I243" i="3" s="1"/>
  <c r="H244" i="3"/>
  <c r="I244" i="3" s="1"/>
  <c r="H245" i="3"/>
  <c r="I245" i="3" s="1"/>
  <c r="O245" i="3" s="1"/>
  <c r="H246" i="3"/>
  <c r="I246" i="3" s="1"/>
  <c r="H247" i="3"/>
  <c r="I247" i="3" s="1"/>
  <c r="H248" i="3"/>
  <c r="I248" i="3" s="1"/>
  <c r="H249" i="3"/>
  <c r="I249" i="3" s="1"/>
  <c r="O249" i="3" s="1"/>
  <c r="H250" i="3"/>
  <c r="I250" i="3" s="1"/>
  <c r="H251" i="3"/>
  <c r="I251" i="3" s="1"/>
  <c r="H252" i="3"/>
  <c r="I252" i="3" s="1"/>
  <c r="H253" i="3"/>
  <c r="I253" i="3" s="1"/>
  <c r="O253" i="3" s="1"/>
  <c r="H254" i="3"/>
  <c r="I254" i="3" s="1"/>
  <c r="H255" i="3"/>
  <c r="I255" i="3" s="1"/>
  <c r="H256" i="3"/>
  <c r="I256" i="3" s="1"/>
  <c r="H257" i="3"/>
  <c r="I257" i="3" s="1"/>
  <c r="O257" i="3" s="1"/>
  <c r="H258" i="3"/>
  <c r="I258" i="3" s="1"/>
  <c r="H259" i="3"/>
  <c r="I259" i="3" s="1"/>
  <c r="H260" i="3"/>
  <c r="I260" i="3" s="1"/>
  <c r="H261" i="3"/>
  <c r="I261" i="3" s="1"/>
  <c r="O261" i="3" s="1"/>
  <c r="H262" i="3"/>
  <c r="I262" i="3" s="1"/>
  <c r="H263" i="3"/>
  <c r="I263" i="3" s="1"/>
  <c r="H264" i="3"/>
  <c r="I264" i="3" s="1"/>
  <c r="H265" i="3"/>
  <c r="I265" i="3" s="1"/>
  <c r="O265" i="3" s="1"/>
  <c r="H266" i="3"/>
  <c r="I266" i="3" s="1"/>
  <c r="H267" i="3"/>
  <c r="I267" i="3" s="1"/>
  <c r="H268" i="3"/>
  <c r="I268" i="3" s="1"/>
  <c r="H269" i="3"/>
  <c r="I269" i="3" s="1"/>
  <c r="O269" i="3" s="1"/>
  <c r="H270" i="3"/>
  <c r="I270" i="3" s="1"/>
  <c r="H271" i="3"/>
  <c r="I271" i="3" s="1"/>
  <c r="H272" i="3"/>
  <c r="I272" i="3" s="1"/>
  <c r="H273" i="3"/>
  <c r="I273" i="3" s="1"/>
  <c r="O273" i="3" s="1"/>
  <c r="H274" i="3"/>
  <c r="I274" i="3" s="1"/>
  <c r="H275" i="3"/>
  <c r="I275" i="3" s="1"/>
  <c r="H276" i="3"/>
  <c r="I276" i="3" s="1"/>
  <c r="H277" i="3"/>
  <c r="I277" i="3" s="1"/>
  <c r="O277" i="3" s="1"/>
  <c r="H278" i="3"/>
  <c r="I278" i="3" s="1"/>
  <c r="H279" i="3"/>
  <c r="I279" i="3" s="1"/>
  <c r="H280" i="3"/>
  <c r="I280" i="3" s="1"/>
  <c r="H281" i="3"/>
  <c r="I281" i="3" s="1"/>
  <c r="O281" i="3" s="1"/>
  <c r="H282" i="3"/>
  <c r="I282" i="3" s="1"/>
  <c r="H283" i="3"/>
  <c r="I283" i="3" s="1"/>
  <c r="H284" i="3"/>
  <c r="I284" i="3" s="1"/>
  <c r="H285" i="3"/>
  <c r="I285" i="3" s="1"/>
  <c r="O285" i="3" s="1"/>
  <c r="H286" i="3"/>
  <c r="I286" i="3" s="1"/>
  <c r="H287" i="3"/>
  <c r="I287" i="3" s="1"/>
  <c r="H288" i="3"/>
  <c r="I288" i="3" s="1"/>
  <c r="H289" i="3"/>
  <c r="I289" i="3" s="1"/>
  <c r="O289" i="3" s="1"/>
  <c r="H290" i="3"/>
  <c r="I290" i="3" s="1"/>
  <c r="H291" i="3"/>
  <c r="I291" i="3" s="1"/>
  <c r="H292" i="3"/>
  <c r="I292" i="3" s="1"/>
  <c r="H293" i="3"/>
  <c r="I293" i="3" s="1"/>
  <c r="O293" i="3" s="1"/>
  <c r="H294" i="3"/>
  <c r="I294" i="3" s="1"/>
  <c r="H295" i="3"/>
  <c r="I295" i="3" s="1"/>
  <c r="H296" i="3"/>
  <c r="I296" i="3" s="1"/>
  <c r="H297" i="3"/>
  <c r="I297" i="3" s="1"/>
  <c r="O297" i="3" s="1"/>
  <c r="H298" i="3"/>
  <c r="I298" i="3" s="1"/>
  <c r="H299" i="3"/>
  <c r="I299" i="3" s="1"/>
  <c r="H300" i="3"/>
  <c r="I300" i="3" s="1"/>
  <c r="H301" i="3"/>
  <c r="I301" i="3" s="1"/>
  <c r="O301" i="3" s="1"/>
  <c r="H302" i="3"/>
  <c r="I302" i="3" s="1"/>
  <c r="H303" i="3"/>
  <c r="I303" i="3" s="1"/>
  <c r="H304" i="3"/>
  <c r="I304" i="3" s="1"/>
  <c r="H305" i="3"/>
  <c r="I305" i="3" s="1"/>
  <c r="O305" i="3" s="1"/>
  <c r="H306" i="3"/>
  <c r="I306" i="3" s="1"/>
  <c r="H307" i="3"/>
  <c r="I307" i="3" s="1"/>
  <c r="H308" i="3"/>
  <c r="I308" i="3" s="1"/>
  <c r="H309" i="3"/>
  <c r="I309" i="3" s="1"/>
  <c r="O309" i="3" s="1"/>
  <c r="H310" i="3"/>
  <c r="I310" i="3" s="1"/>
  <c r="H311" i="3"/>
  <c r="I311" i="3" s="1"/>
  <c r="H313" i="3"/>
  <c r="I313" i="3" s="1"/>
  <c r="O313" i="3" s="1"/>
  <c r="H314" i="3"/>
  <c r="I314" i="3" s="1"/>
  <c r="H316" i="3"/>
  <c r="I316" i="3" s="1"/>
  <c r="H317" i="3"/>
  <c r="I317" i="3" s="1"/>
  <c r="O317" i="3" s="1"/>
  <c r="H318" i="3"/>
  <c r="I318" i="3" s="1"/>
  <c r="H319" i="3"/>
  <c r="I319" i="3" s="1"/>
  <c r="H320" i="3"/>
  <c r="I320" i="3" s="1"/>
  <c r="H321" i="3"/>
  <c r="I321" i="3" s="1"/>
  <c r="O321" i="3" s="1"/>
  <c r="H322" i="3"/>
  <c r="I322" i="3" s="1"/>
  <c r="H323" i="3"/>
  <c r="I323" i="3" s="1"/>
  <c r="H324" i="3"/>
  <c r="I324" i="3" s="1"/>
  <c r="H325" i="3"/>
  <c r="I325" i="3" s="1"/>
  <c r="H326" i="3"/>
  <c r="I326" i="3" s="1"/>
  <c r="H327" i="3"/>
  <c r="I327" i="3" s="1"/>
  <c r="H328" i="3"/>
  <c r="I328" i="3" s="1"/>
  <c r="H329" i="3"/>
  <c r="I329" i="3" s="1"/>
  <c r="H330" i="3"/>
  <c r="I330" i="3" s="1"/>
  <c r="H331" i="3"/>
  <c r="I331" i="3" s="1"/>
  <c r="H332" i="3"/>
  <c r="I332" i="3" s="1"/>
  <c r="H333" i="3"/>
  <c r="I333" i="3" s="1"/>
  <c r="H334" i="3"/>
  <c r="I334" i="3" s="1"/>
  <c r="H335" i="3"/>
  <c r="I335" i="3" s="1"/>
  <c r="H336" i="3"/>
  <c r="I336" i="3" s="1"/>
  <c r="H337" i="3"/>
  <c r="I337" i="3" s="1"/>
  <c r="H338" i="3"/>
  <c r="I338" i="3" s="1"/>
  <c r="H339" i="3"/>
  <c r="I339" i="3" s="1"/>
  <c r="H340" i="3"/>
  <c r="I340" i="3" s="1"/>
  <c r="H341" i="3"/>
  <c r="I341" i="3" s="1"/>
  <c r="H342" i="3"/>
  <c r="I342" i="3" s="1"/>
  <c r="H343" i="3"/>
  <c r="I343" i="3" s="1"/>
  <c r="H344" i="3"/>
  <c r="I344" i="3" s="1"/>
  <c r="H345" i="3"/>
  <c r="I345" i="3" s="1"/>
  <c r="H346" i="3"/>
  <c r="I346" i="3" s="1"/>
  <c r="H349" i="3"/>
  <c r="I349" i="3" s="1"/>
  <c r="O349" i="3" s="1"/>
  <c r="H354" i="3"/>
  <c r="I354" i="3" s="1"/>
  <c r="H355" i="3"/>
  <c r="I355" i="3" s="1"/>
  <c r="H356" i="3"/>
  <c r="I356" i="3" s="1"/>
  <c r="H357" i="3"/>
  <c r="I357" i="3" s="1"/>
  <c r="O357" i="3" s="1"/>
  <c r="H358" i="3"/>
  <c r="I358" i="3" s="1"/>
  <c r="H359" i="3"/>
  <c r="I359" i="3" s="1"/>
  <c r="H360" i="3"/>
  <c r="I360" i="3" s="1"/>
  <c r="H361" i="3"/>
  <c r="I361" i="3" s="1"/>
  <c r="O361" i="3" s="1"/>
  <c r="H362" i="3"/>
  <c r="I362" i="3" s="1"/>
  <c r="H363" i="3"/>
  <c r="I363" i="3" s="1"/>
  <c r="H364" i="3"/>
  <c r="I364" i="3" s="1"/>
  <c r="H365" i="3"/>
  <c r="I365" i="3" s="1"/>
  <c r="O365" i="3" s="1"/>
  <c r="H366" i="3"/>
  <c r="I366" i="3" s="1"/>
  <c r="H367" i="3"/>
  <c r="I367" i="3" s="1"/>
  <c r="H368" i="3"/>
  <c r="I368" i="3" s="1"/>
  <c r="H369" i="3"/>
  <c r="I369" i="3" s="1"/>
  <c r="O369" i="3" s="1"/>
  <c r="H370" i="3"/>
  <c r="I370" i="3" s="1"/>
  <c r="H371" i="3"/>
  <c r="I371" i="3" s="1"/>
  <c r="H372" i="3"/>
  <c r="I372" i="3" s="1"/>
  <c r="H373" i="3"/>
  <c r="I373" i="3" s="1"/>
  <c r="O373" i="3" s="1"/>
  <c r="H374" i="3"/>
  <c r="I374" i="3" s="1"/>
  <c r="H375" i="3"/>
  <c r="I375" i="3" s="1"/>
  <c r="H376" i="3"/>
  <c r="I376" i="3" s="1"/>
  <c r="H377" i="3"/>
  <c r="I377" i="3" s="1"/>
  <c r="O377" i="3" s="1"/>
  <c r="H378" i="3"/>
  <c r="I378" i="3" s="1"/>
  <c r="H379" i="3"/>
  <c r="I379" i="3" s="1"/>
  <c r="H380" i="3"/>
  <c r="I380" i="3" s="1"/>
  <c r="H381" i="3"/>
  <c r="I381" i="3" s="1"/>
  <c r="O381" i="3" s="1"/>
  <c r="H382" i="3"/>
  <c r="I382" i="3" s="1"/>
  <c r="H383" i="3"/>
  <c r="I383" i="3" s="1"/>
  <c r="H384" i="3"/>
  <c r="I384" i="3" s="1"/>
  <c r="H385" i="3"/>
  <c r="I385" i="3" s="1"/>
  <c r="O385" i="3" s="1"/>
  <c r="H386" i="3"/>
  <c r="I386" i="3" s="1"/>
  <c r="H387" i="3"/>
  <c r="I387" i="3" s="1"/>
  <c r="H388" i="3"/>
  <c r="I388" i="3" s="1"/>
  <c r="H389" i="3"/>
  <c r="I389" i="3" s="1"/>
  <c r="O389" i="3" s="1"/>
  <c r="H390" i="3"/>
  <c r="I390" i="3" s="1"/>
  <c r="H391" i="3"/>
  <c r="I391" i="3" s="1"/>
  <c r="H392" i="3"/>
  <c r="I392" i="3" s="1"/>
  <c r="H393" i="3"/>
  <c r="I393" i="3" s="1"/>
  <c r="O393" i="3" s="1"/>
  <c r="H394" i="3"/>
  <c r="I394" i="3" s="1"/>
  <c r="H395" i="3"/>
  <c r="I395" i="3" s="1"/>
  <c r="H396" i="3"/>
  <c r="I396" i="3" s="1"/>
  <c r="H397" i="3"/>
  <c r="I397" i="3" s="1"/>
  <c r="O397" i="3" s="1"/>
  <c r="H398" i="3"/>
  <c r="I398" i="3" s="1"/>
  <c r="H399" i="3"/>
  <c r="I399" i="3" s="1"/>
  <c r="H400" i="3"/>
  <c r="I400" i="3" s="1"/>
  <c r="H401" i="3"/>
  <c r="I401" i="3" s="1"/>
  <c r="O401" i="3" s="1"/>
  <c r="H402" i="3"/>
  <c r="I402" i="3" s="1"/>
  <c r="H403" i="3"/>
  <c r="I403" i="3" s="1"/>
  <c r="H404" i="3"/>
  <c r="I404" i="3" s="1"/>
  <c r="H405" i="3"/>
  <c r="I405" i="3" s="1"/>
  <c r="O405" i="3" s="1"/>
  <c r="H406" i="3"/>
  <c r="I406" i="3" s="1"/>
  <c r="H407" i="3"/>
  <c r="I407" i="3" s="1"/>
  <c r="H408" i="3"/>
  <c r="I408" i="3" s="1"/>
  <c r="H409" i="3"/>
  <c r="I409" i="3" s="1"/>
  <c r="O409" i="3" s="1"/>
  <c r="H410" i="3"/>
  <c r="I410" i="3" s="1"/>
  <c r="H411" i="3"/>
  <c r="I411" i="3" s="1"/>
  <c r="H412" i="3"/>
  <c r="I412" i="3" s="1"/>
  <c r="H413" i="3"/>
  <c r="I413" i="3" s="1"/>
  <c r="O413" i="3" s="1"/>
  <c r="H414" i="3"/>
  <c r="I414" i="3" s="1"/>
  <c r="H415" i="3"/>
  <c r="I415" i="3" s="1"/>
  <c r="H416" i="3"/>
  <c r="I416" i="3" s="1"/>
  <c r="H417" i="3"/>
  <c r="I417" i="3" s="1"/>
  <c r="O417" i="3" s="1"/>
  <c r="H418" i="3"/>
  <c r="I418" i="3" s="1"/>
  <c r="H419" i="3"/>
  <c r="I419" i="3" s="1"/>
  <c r="H420" i="3"/>
  <c r="I420" i="3" s="1"/>
  <c r="H421" i="3"/>
  <c r="I421" i="3" s="1"/>
  <c r="O421" i="3" s="1"/>
  <c r="H422" i="3"/>
  <c r="I422" i="3" s="1"/>
  <c r="H423" i="3"/>
  <c r="I423" i="3" s="1"/>
  <c r="H424" i="3"/>
  <c r="I424" i="3" s="1"/>
  <c r="H425" i="3"/>
  <c r="I425" i="3" s="1"/>
  <c r="O425" i="3" s="1"/>
  <c r="H426" i="3"/>
  <c r="I426" i="3" s="1"/>
  <c r="H427" i="3"/>
  <c r="I427" i="3" s="1"/>
  <c r="H428" i="3"/>
  <c r="I428" i="3" s="1"/>
  <c r="H429" i="3"/>
  <c r="I429" i="3" s="1"/>
  <c r="O429" i="3" s="1"/>
  <c r="H430" i="3"/>
  <c r="I430" i="3" s="1"/>
  <c r="H431" i="3"/>
  <c r="I431" i="3" s="1"/>
  <c r="H432" i="3"/>
  <c r="I432" i="3" s="1"/>
  <c r="H433" i="3"/>
  <c r="I433" i="3" s="1"/>
  <c r="O433" i="3" s="1"/>
  <c r="H434" i="3"/>
  <c r="I434" i="3" s="1"/>
  <c r="H435" i="3"/>
  <c r="I435" i="3" s="1"/>
  <c r="H436" i="3"/>
  <c r="I436" i="3" s="1"/>
  <c r="H437" i="3"/>
  <c r="I437" i="3" s="1"/>
  <c r="O437" i="3" s="1"/>
  <c r="H438" i="3"/>
  <c r="I438" i="3" s="1"/>
  <c r="H439" i="3"/>
  <c r="I439" i="3" s="1"/>
  <c r="H440" i="3"/>
  <c r="I440" i="3" s="1"/>
  <c r="H441" i="3"/>
  <c r="I441" i="3" s="1"/>
  <c r="O441" i="3" s="1"/>
  <c r="H442" i="3"/>
  <c r="I442" i="3" s="1"/>
  <c r="H443" i="3"/>
  <c r="I443" i="3" s="1"/>
  <c r="H444" i="3"/>
  <c r="I444" i="3" s="1"/>
  <c r="H445" i="3"/>
  <c r="I445" i="3" s="1"/>
  <c r="O445" i="3" s="1"/>
  <c r="H446" i="3"/>
  <c r="I446" i="3" s="1"/>
  <c r="H447" i="3"/>
  <c r="I447" i="3" s="1"/>
  <c r="H448" i="3"/>
  <c r="I448" i="3" s="1"/>
  <c r="H449" i="3"/>
  <c r="I449" i="3" s="1"/>
  <c r="O449" i="3" s="1"/>
  <c r="H450" i="3"/>
  <c r="I450" i="3" s="1"/>
  <c r="H451" i="3"/>
  <c r="I451" i="3" s="1"/>
  <c r="H452" i="3"/>
  <c r="I452" i="3" s="1"/>
  <c r="H453" i="3"/>
  <c r="I453" i="3" s="1"/>
  <c r="O453" i="3" s="1"/>
  <c r="H454" i="3"/>
  <c r="I454" i="3" s="1"/>
  <c r="H455" i="3"/>
  <c r="I455" i="3" s="1"/>
  <c r="H456" i="3"/>
  <c r="I456" i="3" s="1"/>
  <c r="H457" i="3"/>
  <c r="I457" i="3" s="1"/>
  <c r="O457" i="3" s="1"/>
  <c r="H458" i="3"/>
  <c r="I458" i="3" s="1"/>
  <c r="H459" i="3"/>
  <c r="I459" i="3" s="1"/>
  <c r="H460" i="3"/>
  <c r="I460" i="3" s="1"/>
  <c r="H461" i="3"/>
  <c r="I461" i="3" s="1"/>
  <c r="O461" i="3" s="1"/>
  <c r="H462" i="3"/>
  <c r="I462" i="3" s="1"/>
  <c r="H463" i="3"/>
  <c r="I463" i="3" s="1"/>
  <c r="H464" i="3"/>
  <c r="I464" i="3" s="1"/>
  <c r="H465" i="3"/>
  <c r="I465" i="3" s="1"/>
  <c r="O465" i="3" s="1"/>
  <c r="H466" i="3"/>
  <c r="I466" i="3" s="1"/>
  <c r="H467" i="3"/>
  <c r="I467" i="3" s="1"/>
  <c r="H468" i="3"/>
  <c r="I468" i="3" s="1"/>
  <c r="H469" i="3"/>
  <c r="I469" i="3" s="1"/>
  <c r="O469" i="3" s="1"/>
  <c r="H474" i="3"/>
  <c r="I474" i="3" s="1"/>
  <c r="H475" i="3"/>
  <c r="I475" i="3" s="1"/>
  <c r="H476" i="3"/>
  <c r="I476" i="3" s="1"/>
  <c r="H477" i="3"/>
  <c r="I477" i="3" s="1"/>
  <c r="O477" i="3" s="1"/>
  <c r="H478" i="3"/>
  <c r="I478" i="3" s="1"/>
  <c r="H479" i="3"/>
  <c r="I479" i="3" s="1"/>
  <c r="H480" i="3"/>
  <c r="I480" i="3" s="1"/>
  <c r="H481" i="3"/>
  <c r="I481" i="3" s="1"/>
  <c r="O481" i="3" s="1"/>
  <c r="H482" i="3"/>
  <c r="I482" i="3" s="1"/>
  <c r="H489" i="3"/>
  <c r="I489" i="3" s="1"/>
  <c r="H483" i="3"/>
  <c r="I483" i="3" s="1"/>
  <c r="H484" i="3"/>
  <c r="I484" i="3" s="1"/>
  <c r="O484" i="3" s="1"/>
  <c r="H485" i="3"/>
  <c r="I485" i="3" s="1"/>
  <c r="H486" i="3"/>
  <c r="I486" i="3" s="1"/>
  <c r="H487" i="3"/>
  <c r="I487" i="3" s="1"/>
  <c r="H488" i="3"/>
  <c r="I488" i="3" s="1"/>
  <c r="O488" i="3" s="1"/>
  <c r="H490" i="3"/>
  <c r="I490" i="3" s="1"/>
  <c r="H491" i="3"/>
  <c r="I491" i="3" s="1"/>
  <c r="H492" i="3"/>
  <c r="I492" i="3" s="1"/>
  <c r="H493" i="3"/>
  <c r="I493" i="3" s="1"/>
  <c r="O493" i="3" s="1"/>
  <c r="H494" i="3"/>
  <c r="I494" i="3" s="1"/>
  <c r="H495" i="3"/>
  <c r="I495" i="3" s="1"/>
  <c r="H496" i="3"/>
  <c r="I496" i="3" s="1"/>
  <c r="H497" i="3"/>
  <c r="I497" i="3" s="1"/>
  <c r="O497" i="3" s="1"/>
  <c r="H498" i="3"/>
  <c r="I498" i="3" s="1"/>
  <c r="H499" i="3"/>
  <c r="I499" i="3" s="1"/>
  <c r="H500" i="3"/>
  <c r="I500" i="3" s="1"/>
  <c r="H501" i="3"/>
  <c r="I501" i="3" s="1"/>
  <c r="O501" i="3" s="1"/>
  <c r="H502" i="3"/>
  <c r="I502" i="3" s="1"/>
  <c r="H503" i="3"/>
  <c r="I503" i="3" s="1"/>
  <c r="H504" i="3"/>
  <c r="I504" i="3" s="1"/>
  <c r="H505" i="3"/>
  <c r="I505" i="3" s="1"/>
  <c r="O505" i="3" s="1"/>
  <c r="H506" i="3"/>
  <c r="I506" i="3" s="1"/>
  <c r="H507" i="3"/>
  <c r="I507" i="3" s="1"/>
  <c r="H508" i="3"/>
  <c r="I508" i="3" s="1"/>
  <c r="H509" i="3"/>
  <c r="I509" i="3" s="1"/>
  <c r="O509" i="3" s="1"/>
  <c r="H510" i="3"/>
  <c r="I510" i="3" s="1"/>
  <c r="H511" i="3"/>
  <c r="I511" i="3" s="1"/>
  <c r="H512" i="3"/>
  <c r="I512" i="3" s="1"/>
  <c r="H513" i="3"/>
  <c r="I513" i="3" s="1"/>
  <c r="O513" i="3" s="1"/>
  <c r="H514" i="3"/>
  <c r="I514" i="3" s="1"/>
  <c r="H515" i="3"/>
  <c r="I515" i="3" s="1"/>
  <c r="H516" i="3"/>
  <c r="I516" i="3" s="1"/>
  <c r="H517" i="3"/>
  <c r="I517" i="3" s="1"/>
  <c r="O517" i="3" s="1"/>
  <c r="H518" i="3"/>
  <c r="I518" i="3" s="1"/>
  <c r="H519" i="3"/>
  <c r="I519" i="3" s="1"/>
  <c r="H520" i="3"/>
  <c r="I520" i="3" s="1"/>
  <c r="H521" i="3"/>
  <c r="I521" i="3" s="1"/>
  <c r="O521" i="3" s="1"/>
  <c r="H522" i="3"/>
  <c r="I522" i="3" s="1"/>
  <c r="H523" i="3"/>
  <c r="I523" i="3" s="1"/>
  <c r="H524" i="3"/>
  <c r="I524" i="3" s="1"/>
  <c r="H525" i="3"/>
  <c r="I525" i="3" s="1"/>
  <c r="O525" i="3" s="1"/>
  <c r="H526" i="3"/>
  <c r="I526" i="3" s="1"/>
  <c r="H527" i="3"/>
  <c r="I527" i="3" s="1"/>
  <c r="H528" i="3"/>
  <c r="I528" i="3" s="1"/>
  <c r="H529" i="3"/>
  <c r="I529" i="3" s="1"/>
  <c r="O529" i="3" s="1"/>
  <c r="H530" i="3"/>
  <c r="I530" i="3" s="1"/>
  <c r="H531" i="3"/>
  <c r="I531" i="3" s="1"/>
  <c r="H532" i="3"/>
  <c r="I532" i="3" s="1"/>
  <c r="H533" i="3"/>
  <c r="I533" i="3" s="1"/>
  <c r="O533" i="3" s="1"/>
  <c r="H534" i="3"/>
  <c r="I534" i="3" s="1"/>
  <c r="H535" i="3"/>
  <c r="I535" i="3" s="1"/>
  <c r="H536" i="3"/>
  <c r="I536" i="3" s="1"/>
  <c r="H537" i="3"/>
  <c r="I537" i="3" s="1"/>
  <c r="O537" i="3" s="1"/>
  <c r="H538" i="3"/>
  <c r="I538" i="3" s="1"/>
  <c r="H539" i="3"/>
  <c r="I539" i="3" s="1"/>
  <c r="H540" i="3"/>
  <c r="I540" i="3" s="1"/>
  <c r="H541" i="3"/>
  <c r="I541" i="3" s="1"/>
  <c r="O541" i="3" s="1"/>
  <c r="H542" i="3"/>
  <c r="I542" i="3" s="1"/>
  <c r="H543" i="3"/>
  <c r="I543" i="3" s="1"/>
  <c r="H544" i="3"/>
  <c r="I544" i="3" s="1"/>
  <c r="H545" i="3"/>
  <c r="I545" i="3" s="1"/>
  <c r="O545" i="3" s="1"/>
  <c r="H546" i="3"/>
  <c r="I546" i="3" s="1"/>
  <c r="H547" i="3"/>
  <c r="I547" i="3" s="1"/>
  <c r="H548" i="3"/>
  <c r="I548" i="3" s="1"/>
  <c r="H549" i="3"/>
  <c r="I549" i="3" s="1"/>
  <c r="O549" i="3" s="1"/>
  <c r="H550" i="3"/>
  <c r="I550" i="3" s="1"/>
  <c r="H551" i="3"/>
  <c r="I551" i="3" s="1"/>
  <c r="H552" i="3"/>
  <c r="I552" i="3" s="1"/>
  <c r="H553" i="3"/>
  <c r="I553" i="3" s="1"/>
  <c r="O553" i="3" s="1"/>
  <c r="H554" i="3"/>
  <c r="I554" i="3" s="1"/>
  <c r="H555" i="3"/>
  <c r="I555" i="3" s="1"/>
  <c r="H556" i="3"/>
  <c r="I556" i="3" s="1"/>
  <c r="H557" i="3"/>
  <c r="I557" i="3" s="1"/>
  <c r="O557" i="3" s="1"/>
  <c r="H558" i="3"/>
  <c r="I558" i="3" s="1"/>
  <c r="H559" i="3"/>
  <c r="I559" i="3" s="1"/>
  <c r="H560" i="3"/>
  <c r="I560" i="3" s="1"/>
  <c r="H561" i="3"/>
  <c r="I561" i="3" s="1"/>
  <c r="O561" i="3" s="1"/>
  <c r="H562" i="3"/>
  <c r="I562" i="3" s="1"/>
  <c r="H563" i="3"/>
  <c r="I563" i="3" s="1"/>
  <c r="H564" i="3"/>
  <c r="I564" i="3" s="1"/>
  <c r="H565" i="3"/>
  <c r="I565" i="3" s="1"/>
  <c r="O565" i="3" s="1"/>
  <c r="H566" i="3"/>
  <c r="I566" i="3" s="1"/>
  <c r="H567" i="3"/>
  <c r="I567" i="3" s="1"/>
  <c r="H568" i="3"/>
  <c r="I568" i="3" s="1"/>
  <c r="H569" i="3"/>
  <c r="I569" i="3" s="1"/>
  <c r="O569" i="3" s="1"/>
  <c r="H570" i="3"/>
  <c r="I570" i="3" s="1"/>
  <c r="H571" i="3"/>
  <c r="I571" i="3" s="1"/>
  <c r="H572" i="3"/>
  <c r="I572" i="3" s="1"/>
  <c r="H573" i="3"/>
  <c r="I573" i="3" s="1"/>
  <c r="O573" i="3" s="1"/>
  <c r="H574" i="3"/>
  <c r="I574" i="3" s="1"/>
  <c r="H575" i="3"/>
  <c r="I575" i="3" s="1"/>
  <c r="H576" i="3"/>
  <c r="I576" i="3" s="1"/>
  <c r="H577" i="3"/>
  <c r="I577" i="3" s="1"/>
  <c r="O577" i="3" s="1"/>
  <c r="H578" i="3"/>
  <c r="I578" i="3" s="1"/>
  <c r="H579" i="3"/>
  <c r="I579" i="3" s="1"/>
  <c r="H580" i="3"/>
  <c r="I580" i="3" s="1"/>
  <c r="H581" i="3"/>
  <c r="I581" i="3" s="1"/>
  <c r="O581" i="3" s="1"/>
  <c r="H582" i="3"/>
  <c r="I582" i="3" s="1"/>
  <c r="H583" i="3"/>
  <c r="I583" i="3" s="1"/>
  <c r="H584" i="3"/>
  <c r="I584" i="3" s="1"/>
  <c r="H585" i="3"/>
  <c r="I585" i="3" s="1"/>
  <c r="O585" i="3" s="1"/>
  <c r="H586" i="3"/>
  <c r="I586" i="3" s="1"/>
  <c r="H587" i="3"/>
  <c r="I587" i="3" s="1"/>
  <c r="H588" i="3"/>
  <c r="I588" i="3" s="1"/>
  <c r="H589" i="3"/>
  <c r="I589" i="3" s="1"/>
  <c r="O589" i="3" s="1"/>
  <c r="H590" i="3"/>
  <c r="I590" i="3" s="1"/>
  <c r="H591" i="3"/>
  <c r="I591" i="3" s="1"/>
  <c r="H592" i="3"/>
  <c r="I592" i="3" s="1"/>
  <c r="H593" i="3"/>
  <c r="I593" i="3" s="1"/>
  <c r="O593" i="3" s="1"/>
  <c r="H594" i="3"/>
  <c r="I594" i="3" s="1"/>
  <c r="H595" i="3"/>
  <c r="I595" i="3" s="1"/>
  <c r="H596" i="3"/>
  <c r="I596" i="3" s="1"/>
  <c r="H597" i="3"/>
  <c r="I597" i="3" s="1"/>
  <c r="O597" i="3" s="1"/>
  <c r="H598" i="3"/>
  <c r="I598" i="3" s="1"/>
  <c r="H599" i="3"/>
  <c r="I599" i="3" s="1"/>
  <c r="H600" i="3"/>
  <c r="I600" i="3" s="1"/>
  <c r="H601" i="3"/>
  <c r="I601" i="3" s="1"/>
  <c r="O601" i="3" s="1"/>
  <c r="H602" i="3"/>
  <c r="I602" i="3" s="1"/>
  <c r="H603" i="3"/>
  <c r="I603" i="3" s="1"/>
  <c r="H604" i="3"/>
  <c r="I604" i="3" s="1"/>
  <c r="H605" i="3"/>
  <c r="I605" i="3" s="1"/>
  <c r="O605" i="3" s="1"/>
  <c r="H606" i="3"/>
  <c r="I606" i="3" s="1"/>
  <c r="H607" i="3"/>
  <c r="I607" i="3" s="1"/>
  <c r="H608" i="3"/>
  <c r="I608" i="3" s="1"/>
  <c r="H609" i="3"/>
  <c r="I609" i="3" s="1"/>
  <c r="O609" i="3" s="1"/>
  <c r="H610" i="3"/>
  <c r="I610" i="3" s="1"/>
  <c r="H611" i="3"/>
  <c r="I611" i="3" s="1"/>
  <c r="H612" i="3"/>
  <c r="I612" i="3" s="1"/>
  <c r="H613" i="3"/>
  <c r="I613" i="3" s="1"/>
  <c r="O613" i="3" s="1"/>
  <c r="H614" i="3"/>
  <c r="I614" i="3" s="1"/>
  <c r="H615" i="3"/>
  <c r="I615" i="3" s="1"/>
  <c r="H616" i="3"/>
  <c r="I616" i="3" s="1"/>
  <c r="H617" i="3"/>
  <c r="I617" i="3" s="1"/>
  <c r="O617" i="3" s="1"/>
  <c r="H618" i="3"/>
  <c r="I618" i="3" s="1"/>
  <c r="H619" i="3"/>
  <c r="I619" i="3" s="1"/>
  <c r="H620" i="3"/>
  <c r="I620" i="3" s="1"/>
  <c r="H621" i="3"/>
  <c r="I621" i="3" s="1"/>
  <c r="O621" i="3" s="1"/>
  <c r="H622" i="3"/>
  <c r="I622" i="3" s="1"/>
  <c r="H623" i="3"/>
  <c r="I623" i="3" s="1"/>
  <c r="H624" i="3"/>
  <c r="I624" i="3" s="1"/>
  <c r="H625" i="3"/>
  <c r="I625" i="3" s="1"/>
  <c r="O625" i="3" s="1"/>
  <c r="H626" i="3"/>
  <c r="I626" i="3" s="1"/>
  <c r="H627" i="3"/>
  <c r="I627" i="3" s="1"/>
  <c r="H628" i="3"/>
  <c r="I628" i="3" s="1"/>
  <c r="H629" i="3"/>
  <c r="I629" i="3" s="1"/>
  <c r="O629" i="3" s="1"/>
  <c r="H630" i="3"/>
  <c r="I630" i="3" s="1"/>
  <c r="H631" i="3"/>
  <c r="I631" i="3" s="1"/>
  <c r="H632" i="3"/>
  <c r="I632" i="3" s="1"/>
  <c r="H633" i="3"/>
  <c r="I633" i="3" s="1"/>
  <c r="O633" i="3" s="1"/>
  <c r="H634" i="3"/>
  <c r="I634" i="3" s="1"/>
  <c r="H635" i="3"/>
  <c r="I635" i="3" s="1"/>
  <c r="H636" i="3"/>
  <c r="I636" i="3" s="1"/>
  <c r="H637" i="3"/>
  <c r="I637" i="3" s="1"/>
  <c r="O637" i="3" s="1"/>
  <c r="H638" i="3"/>
  <c r="I638" i="3" s="1"/>
  <c r="H639" i="3"/>
  <c r="I639" i="3" s="1"/>
  <c r="H640" i="3"/>
  <c r="I640" i="3" s="1"/>
  <c r="H641" i="3"/>
  <c r="I641" i="3" s="1"/>
  <c r="O641" i="3" s="1"/>
  <c r="H642" i="3"/>
  <c r="I642" i="3" s="1"/>
  <c r="H643" i="3"/>
  <c r="I643" i="3" s="1"/>
  <c r="H644" i="3"/>
  <c r="I644" i="3" s="1"/>
  <c r="H645" i="3"/>
  <c r="I645" i="3" s="1"/>
  <c r="O645" i="3" s="1"/>
  <c r="H646" i="3"/>
  <c r="I646" i="3" s="1"/>
  <c r="H647" i="3"/>
  <c r="I647" i="3" s="1"/>
  <c r="H648" i="3"/>
  <c r="I648" i="3" s="1"/>
  <c r="H649" i="3"/>
  <c r="I649" i="3" s="1"/>
  <c r="O649" i="3" s="1"/>
  <c r="H650" i="3"/>
  <c r="I650" i="3" s="1"/>
  <c r="H651" i="3"/>
  <c r="I651" i="3" s="1"/>
  <c r="H652" i="3"/>
  <c r="I652" i="3" s="1"/>
  <c r="H653" i="3"/>
  <c r="I653" i="3" s="1"/>
  <c r="O653" i="3" s="1"/>
  <c r="H654" i="3"/>
  <c r="I654" i="3" s="1"/>
  <c r="H655" i="3"/>
  <c r="I655" i="3" s="1"/>
  <c r="H656" i="3"/>
  <c r="I656" i="3" s="1"/>
  <c r="H657" i="3"/>
  <c r="I657" i="3" s="1"/>
  <c r="O657" i="3" s="1"/>
  <c r="H658" i="3"/>
  <c r="I658" i="3" s="1"/>
  <c r="H659" i="3"/>
  <c r="I659" i="3" s="1"/>
  <c r="H660" i="3"/>
  <c r="I660" i="3" s="1"/>
  <c r="H661" i="3"/>
  <c r="I661" i="3" s="1"/>
  <c r="O661" i="3" s="1"/>
  <c r="H662" i="3"/>
  <c r="I662" i="3" s="1"/>
  <c r="H663" i="3"/>
  <c r="I663" i="3" s="1"/>
  <c r="H664" i="3"/>
  <c r="I664" i="3" s="1"/>
  <c r="H665" i="3"/>
  <c r="I665" i="3" s="1"/>
  <c r="O665" i="3" s="1"/>
  <c r="H666" i="3"/>
  <c r="I666" i="3" s="1"/>
  <c r="H667" i="3"/>
  <c r="I667" i="3" s="1"/>
  <c r="H668" i="3"/>
  <c r="I668" i="3" s="1"/>
  <c r="H669" i="3"/>
  <c r="I669" i="3" s="1"/>
  <c r="O669" i="3" s="1"/>
  <c r="H670" i="3"/>
  <c r="I670" i="3" s="1"/>
  <c r="H671" i="3"/>
  <c r="I671" i="3" s="1"/>
  <c r="H672" i="3"/>
  <c r="I672" i="3" s="1"/>
  <c r="H673" i="3"/>
  <c r="I673" i="3" s="1"/>
  <c r="O673" i="3" s="1"/>
  <c r="H674" i="3"/>
  <c r="I674" i="3" s="1"/>
  <c r="H675" i="3"/>
  <c r="I675" i="3" s="1"/>
  <c r="H676" i="3"/>
  <c r="I676" i="3" s="1"/>
  <c r="H677" i="3"/>
  <c r="I677" i="3" s="1"/>
  <c r="O677" i="3" s="1"/>
  <c r="H678" i="3"/>
  <c r="I678" i="3" s="1"/>
  <c r="H679" i="3"/>
  <c r="I679" i="3" s="1"/>
  <c r="H680" i="3"/>
  <c r="I680" i="3" s="1"/>
  <c r="H681" i="3"/>
  <c r="I681" i="3" s="1"/>
  <c r="O681" i="3" s="1"/>
  <c r="H682" i="3"/>
  <c r="I682" i="3" s="1"/>
  <c r="H683" i="3"/>
  <c r="I683" i="3" s="1"/>
  <c r="H684" i="3"/>
  <c r="I684" i="3" s="1"/>
  <c r="H685" i="3"/>
  <c r="I685" i="3" s="1"/>
  <c r="O685" i="3" s="1"/>
  <c r="H686" i="3"/>
  <c r="I686" i="3" s="1"/>
  <c r="H687" i="3"/>
  <c r="I687" i="3" s="1"/>
  <c r="H688" i="3"/>
  <c r="I688" i="3" s="1"/>
  <c r="H689" i="3"/>
  <c r="I689" i="3" s="1"/>
  <c r="O689" i="3" s="1"/>
  <c r="H690" i="3"/>
  <c r="I690" i="3" s="1"/>
  <c r="H691" i="3"/>
  <c r="I691" i="3" s="1"/>
  <c r="H692" i="3"/>
  <c r="I692" i="3" s="1"/>
  <c r="H693" i="3"/>
  <c r="I693" i="3" s="1"/>
  <c r="O693" i="3" s="1"/>
  <c r="H694" i="3"/>
  <c r="I694" i="3" s="1"/>
  <c r="H695" i="3"/>
  <c r="I695" i="3" s="1"/>
  <c r="H696" i="3"/>
  <c r="I696" i="3" s="1"/>
  <c r="H697" i="3"/>
  <c r="I697" i="3" s="1"/>
  <c r="O697" i="3" s="1"/>
  <c r="H698" i="3"/>
  <c r="I698" i="3" s="1"/>
  <c r="H699" i="3"/>
  <c r="I699" i="3" s="1"/>
  <c r="H700" i="3"/>
  <c r="I700" i="3" s="1"/>
  <c r="H701" i="3"/>
  <c r="I701" i="3" s="1"/>
  <c r="O701" i="3" s="1"/>
  <c r="H702" i="3"/>
  <c r="I702" i="3" s="1"/>
  <c r="H703" i="3"/>
  <c r="I703" i="3" s="1"/>
  <c r="H704" i="3"/>
  <c r="I704" i="3" s="1"/>
  <c r="H705" i="3"/>
  <c r="I705" i="3" s="1"/>
  <c r="O705" i="3" s="1"/>
  <c r="H706" i="3"/>
  <c r="I706" i="3" s="1"/>
  <c r="H707" i="3"/>
  <c r="I707" i="3" s="1"/>
  <c r="H708" i="3"/>
  <c r="I708" i="3" s="1"/>
  <c r="H709" i="3"/>
  <c r="I709" i="3" s="1"/>
  <c r="O709" i="3" s="1"/>
  <c r="H710" i="3"/>
  <c r="I710" i="3" s="1"/>
  <c r="H711" i="3"/>
  <c r="I711" i="3" s="1"/>
  <c r="H712" i="3"/>
  <c r="I712" i="3" s="1"/>
  <c r="H713" i="3"/>
  <c r="I713" i="3" s="1"/>
  <c r="O713" i="3" s="1"/>
  <c r="H714" i="3"/>
  <c r="I714" i="3" s="1"/>
  <c r="H715" i="3"/>
  <c r="I715" i="3" s="1"/>
  <c r="H716" i="3"/>
  <c r="I716" i="3" s="1"/>
  <c r="H717" i="3"/>
  <c r="I717" i="3" s="1"/>
  <c r="O717" i="3" s="1"/>
  <c r="H718" i="3"/>
  <c r="I718" i="3" s="1"/>
  <c r="H719" i="3"/>
  <c r="I719" i="3" s="1"/>
  <c r="H720" i="3"/>
  <c r="I720" i="3" s="1"/>
  <c r="H721" i="3"/>
  <c r="I721" i="3" s="1"/>
  <c r="O721" i="3" s="1"/>
  <c r="H722" i="3"/>
  <c r="I722" i="3" s="1"/>
  <c r="H723" i="3"/>
  <c r="I723" i="3" s="1"/>
  <c r="H724" i="3"/>
  <c r="I724" i="3" s="1"/>
  <c r="H725" i="3"/>
  <c r="I725" i="3" s="1"/>
  <c r="O725" i="3" s="1"/>
  <c r="H726" i="3"/>
  <c r="I726" i="3" s="1"/>
  <c r="H727" i="3"/>
  <c r="I727" i="3" s="1"/>
  <c r="H728" i="3"/>
  <c r="I728" i="3" s="1"/>
  <c r="H729" i="3"/>
  <c r="I729" i="3" s="1"/>
  <c r="O729" i="3" s="1"/>
  <c r="H730" i="3"/>
  <c r="I730" i="3" s="1"/>
  <c r="H731" i="3"/>
  <c r="I731" i="3" s="1"/>
  <c r="H732" i="3"/>
  <c r="I732" i="3" s="1"/>
  <c r="H733" i="3"/>
  <c r="I733" i="3" s="1"/>
  <c r="O733" i="3" s="1"/>
  <c r="H734" i="3"/>
  <c r="I734" i="3" s="1"/>
  <c r="H735" i="3"/>
  <c r="I735" i="3" s="1"/>
  <c r="H736" i="3"/>
  <c r="I736" i="3" s="1"/>
  <c r="H737" i="3"/>
  <c r="I737" i="3" s="1"/>
  <c r="O737" i="3" s="1"/>
  <c r="H738" i="3"/>
  <c r="I738" i="3" s="1"/>
  <c r="H739" i="3"/>
  <c r="I739" i="3" s="1"/>
  <c r="H740" i="3"/>
  <c r="I740" i="3" s="1"/>
  <c r="H741" i="3"/>
  <c r="I741" i="3" s="1"/>
  <c r="O741" i="3" s="1"/>
  <c r="H742" i="3"/>
  <c r="I742" i="3" s="1"/>
  <c r="H743" i="3"/>
  <c r="I743" i="3" s="1"/>
  <c r="H744" i="3"/>
  <c r="I744" i="3" s="1"/>
  <c r="H745" i="3"/>
  <c r="I745" i="3" s="1"/>
  <c r="O745" i="3" s="1"/>
  <c r="H746" i="3"/>
  <c r="I746" i="3" s="1"/>
  <c r="H747" i="3"/>
  <c r="I747" i="3" s="1"/>
  <c r="H748" i="3"/>
  <c r="I748" i="3" s="1"/>
  <c r="H749" i="3"/>
  <c r="I749" i="3" s="1"/>
  <c r="O749" i="3" s="1"/>
  <c r="H750" i="3"/>
  <c r="I750" i="3" s="1"/>
  <c r="H751" i="3"/>
  <c r="I751" i="3" s="1"/>
  <c r="H752" i="3"/>
  <c r="I752" i="3" s="1"/>
  <c r="H753" i="3"/>
  <c r="I753" i="3" s="1"/>
  <c r="O753" i="3" s="1"/>
  <c r="H754" i="3"/>
  <c r="I754" i="3" s="1"/>
  <c r="H755" i="3"/>
  <c r="I755" i="3" s="1"/>
  <c r="H756" i="3"/>
  <c r="I756" i="3" s="1"/>
  <c r="H757" i="3"/>
  <c r="I757" i="3" s="1"/>
  <c r="O757" i="3" s="1"/>
  <c r="H758" i="3"/>
  <c r="I758" i="3" s="1"/>
  <c r="H759" i="3"/>
  <c r="I759" i="3" s="1"/>
  <c r="H760" i="3"/>
  <c r="I760" i="3" s="1"/>
  <c r="H761" i="3"/>
  <c r="I761" i="3" s="1"/>
  <c r="O761" i="3" s="1"/>
  <c r="H762" i="3"/>
  <c r="I762" i="3" s="1"/>
  <c r="H763" i="3"/>
  <c r="I763" i="3" s="1"/>
  <c r="H764" i="3"/>
  <c r="I764" i="3" s="1"/>
  <c r="H765" i="3"/>
  <c r="I765" i="3" s="1"/>
  <c r="O765" i="3" s="1"/>
  <c r="H766" i="3"/>
  <c r="I766" i="3" s="1"/>
  <c r="H767" i="3"/>
  <c r="I767" i="3" s="1"/>
  <c r="H768" i="3"/>
  <c r="I768" i="3" s="1"/>
  <c r="H769" i="3"/>
  <c r="I769" i="3" s="1"/>
  <c r="O769" i="3" s="1"/>
  <c r="H770" i="3"/>
  <c r="I770" i="3" s="1"/>
  <c r="H771" i="3"/>
  <c r="I771" i="3" s="1"/>
  <c r="H772" i="3"/>
  <c r="I772" i="3" s="1"/>
  <c r="H773" i="3"/>
  <c r="I773" i="3" s="1"/>
  <c r="O773" i="3" s="1"/>
  <c r="H774" i="3"/>
  <c r="I774" i="3" s="1"/>
  <c r="H775" i="3"/>
  <c r="I775" i="3" s="1"/>
  <c r="H776" i="3"/>
  <c r="I776" i="3" s="1"/>
  <c r="H777" i="3"/>
  <c r="I777" i="3" s="1"/>
  <c r="O777" i="3" s="1"/>
  <c r="H778" i="3"/>
  <c r="I778" i="3" s="1"/>
  <c r="H779" i="3"/>
  <c r="I779" i="3" s="1"/>
  <c r="H780" i="3"/>
  <c r="I780" i="3" s="1"/>
  <c r="H781" i="3"/>
  <c r="I781" i="3" s="1"/>
  <c r="O781" i="3" s="1"/>
  <c r="H782" i="3"/>
  <c r="I782" i="3" s="1"/>
  <c r="H783" i="3"/>
  <c r="I783" i="3" s="1"/>
  <c r="H784" i="3"/>
  <c r="I784" i="3" s="1"/>
  <c r="H785" i="3"/>
  <c r="I785" i="3" s="1"/>
  <c r="O785" i="3" s="1"/>
  <c r="H786" i="3"/>
  <c r="I786" i="3" s="1"/>
  <c r="H787" i="3"/>
  <c r="I787" i="3" s="1"/>
  <c r="H788" i="3"/>
  <c r="I788" i="3" s="1"/>
  <c r="H789" i="3"/>
  <c r="I789" i="3" s="1"/>
  <c r="O789" i="3" s="1"/>
  <c r="H790" i="3"/>
  <c r="I790" i="3" s="1"/>
  <c r="H791" i="3"/>
  <c r="I791" i="3" s="1"/>
  <c r="H792" i="3"/>
  <c r="I792" i="3" s="1"/>
  <c r="H793" i="3"/>
  <c r="I793" i="3" s="1"/>
  <c r="O793" i="3" s="1"/>
  <c r="H794" i="3"/>
  <c r="I794" i="3" s="1"/>
  <c r="H795" i="3"/>
  <c r="I795" i="3" s="1"/>
  <c r="H796" i="3"/>
  <c r="I796" i="3" s="1"/>
  <c r="H797" i="3"/>
  <c r="I797" i="3" s="1"/>
  <c r="O797" i="3" s="1"/>
  <c r="H798" i="3"/>
  <c r="I798" i="3" s="1"/>
  <c r="H799" i="3"/>
  <c r="I799" i="3" s="1"/>
  <c r="H800" i="3"/>
  <c r="I800" i="3" s="1"/>
  <c r="H801" i="3"/>
  <c r="I801" i="3" s="1"/>
  <c r="O801" i="3" s="1"/>
  <c r="P801" i="3" s="1"/>
  <c r="H802" i="3"/>
  <c r="I802" i="3" s="1"/>
  <c r="H803" i="3"/>
  <c r="I803" i="3" s="1"/>
  <c r="H804" i="3"/>
  <c r="I804" i="3" s="1"/>
  <c r="H805" i="3"/>
  <c r="I805" i="3" s="1"/>
  <c r="O805" i="3" s="1"/>
  <c r="P805" i="3" s="1"/>
  <c r="H806" i="3"/>
  <c r="I806" i="3" s="1"/>
  <c r="H807" i="3"/>
  <c r="I807" i="3" s="1"/>
  <c r="H808" i="3"/>
  <c r="I808" i="3" s="1"/>
  <c r="H809" i="3"/>
  <c r="I809" i="3" s="1"/>
  <c r="O809" i="3" s="1"/>
  <c r="P809" i="3" s="1"/>
  <c r="H810" i="3"/>
  <c r="I810" i="3" s="1"/>
  <c r="H811" i="3"/>
  <c r="I811" i="3" s="1"/>
  <c r="H812" i="3"/>
  <c r="I812" i="3" s="1"/>
  <c r="H813" i="3"/>
  <c r="I813" i="3" s="1"/>
  <c r="O813" i="3" s="1"/>
  <c r="P813" i="3" s="1"/>
  <c r="H814" i="3"/>
  <c r="I814" i="3" s="1"/>
  <c r="H815" i="3"/>
  <c r="I815" i="3" s="1"/>
  <c r="H816" i="3"/>
  <c r="I816" i="3" s="1"/>
  <c r="H817" i="3"/>
  <c r="I817" i="3" s="1"/>
  <c r="O817" i="3" s="1"/>
  <c r="P817" i="3" s="1"/>
  <c r="H818" i="3"/>
  <c r="I818" i="3" s="1"/>
  <c r="H819" i="3"/>
  <c r="I819" i="3" s="1"/>
  <c r="H820" i="3"/>
  <c r="I820" i="3" s="1"/>
  <c r="H821" i="3"/>
  <c r="I821" i="3" s="1"/>
  <c r="O821" i="3" s="1"/>
  <c r="P821" i="3" s="1"/>
  <c r="H822" i="3"/>
  <c r="I822" i="3" s="1"/>
  <c r="H823" i="3"/>
  <c r="I823" i="3" s="1"/>
  <c r="H824" i="3"/>
  <c r="I824" i="3" s="1"/>
  <c r="H825" i="3"/>
  <c r="I825" i="3" s="1"/>
  <c r="O825" i="3" s="1"/>
  <c r="H829" i="3"/>
  <c r="I829" i="3" s="1"/>
  <c r="H830" i="3"/>
  <c r="I830" i="3" s="1"/>
  <c r="H831" i="3"/>
  <c r="I831" i="3" s="1"/>
  <c r="H832" i="3"/>
  <c r="I832" i="3" s="1"/>
  <c r="O832" i="3" s="1"/>
  <c r="H833" i="3"/>
  <c r="I833" i="3" s="1"/>
  <c r="H834" i="3"/>
  <c r="I834" i="3" s="1"/>
  <c r="H835" i="3"/>
  <c r="I835" i="3" s="1"/>
  <c r="H836" i="3"/>
  <c r="I836" i="3" s="1"/>
  <c r="O836" i="3" s="1"/>
  <c r="H837" i="3"/>
  <c r="I837" i="3" s="1"/>
  <c r="H838" i="3"/>
  <c r="I838" i="3" s="1"/>
  <c r="H839" i="3"/>
  <c r="I839" i="3" s="1"/>
  <c r="H840" i="3"/>
  <c r="I840" i="3" s="1"/>
  <c r="O840" i="3" s="1"/>
  <c r="H841" i="3"/>
  <c r="I841" i="3" s="1"/>
  <c r="H842" i="3"/>
  <c r="I842" i="3" s="1"/>
  <c r="H843" i="3"/>
  <c r="I843" i="3" s="1"/>
  <c r="H844" i="3"/>
  <c r="I844" i="3" s="1"/>
  <c r="O844" i="3" s="1"/>
  <c r="H845" i="3"/>
  <c r="I845" i="3" s="1"/>
  <c r="H846" i="3"/>
  <c r="I846" i="3" s="1"/>
  <c r="H847" i="3"/>
  <c r="I847" i="3" s="1"/>
  <c r="H848" i="3"/>
  <c r="I848" i="3" s="1"/>
  <c r="O848" i="3" s="1"/>
  <c r="H849" i="3"/>
  <c r="I849" i="3" s="1"/>
  <c r="H850" i="3"/>
  <c r="I850" i="3" s="1"/>
  <c r="H851" i="3"/>
  <c r="I851" i="3" s="1"/>
  <c r="H852" i="3"/>
  <c r="I852" i="3" s="1"/>
  <c r="O852" i="3" s="1"/>
  <c r="H853" i="3"/>
  <c r="I853" i="3" s="1"/>
  <c r="H854" i="3"/>
  <c r="I854" i="3" s="1"/>
  <c r="H855" i="3"/>
  <c r="I855" i="3" s="1"/>
  <c r="H856" i="3"/>
  <c r="I856" i="3" s="1"/>
  <c r="O856" i="3" s="1"/>
  <c r="H857" i="3"/>
  <c r="I857" i="3" s="1"/>
  <c r="H858" i="3"/>
  <c r="I858" i="3" s="1"/>
  <c r="H859" i="3"/>
  <c r="I859" i="3" s="1"/>
  <c r="H860" i="3"/>
  <c r="I860" i="3" s="1"/>
  <c r="O860" i="3" s="1"/>
  <c r="H861" i="3"/>
  <c r="I861" i="3" s="1"/>
  <c r="H862" i="3"/>
  <c r="I862" i="3" s="1"/>
  <c r="H863" i="3"/>
  <c r="I863" i="3" s="1"/>
  <c r="H864" i="3"/>
  <c r="I864" i="3" s="1"/>
  <c r="O864" i="3" s="1"/>
  <c r="H865" i="3"/>
  <c r="I865" i="3" s="1"/>
  <c r="H866" i="3"/>
  <c r="I866" i="3" s="1"/>
  <c r="H867" i="3"/>
  <c r="I867" i="3" s="1"/>
  <c r="H868" i="3"/>
  <c r="I868" i="3" s="1"/>
  <c r="O868" i="3" s="1"/>
  <c r="H869" i="3"/>
  <c r="I869" i="3" s="1"/>
  <c r="H870" i="3"/>
  <c r="I870" i="3" s="1"/>
  <c r="H871" i="3"/>
  <c r="I871" i="3" s="1"/>
  <c r="H872" i="3"/>
  <c r="I872" i="3" s="1"/>
  <c r="O872" i="3" s="1"/>
  <c r="H873" i="3"/>
  <c r="I873" i="3" s="1"/>
  <c r="H874" i="3"/>
  <c r="I874" i="3" s="1"/>
  <c r="H875" i="3"/>
  <c r="I875" i="3" s="1"/>
  <c r="H876" i="3"/>
  <c r="I876" i="3" s="1"/>
  <c r="O876" i="3" s="1"/>
  <c r="H877" i="3"/>
  <c r="I877" i="3" s="1"/>
  <c r="H878" i="3"/>
  <c r="I878" i="3" s="1"/>
  <c r="H879" i="3"/>
  <c r="I879" i="3" s="1"/>
  <c r="H880" i="3"/>
  <c r="I880" i="3" s="1"/>
  <c r="O880" i="3" s="1"/>
  <c r="H881" i="3"/>
  <c r="I881" i="3" s="1"/>
  <c r="H882" i="3"/>
  <c r="I882" i="3" s="1"/>
  <c r="H883" i="3"/>
  <c r="I883" i="3" s="1"/>
  <c r="H884" i="3"/>
  <c r="I884" i="3" s="1"/>
  <c r="O884" i="3" s="1"/>
  <c r="H885" i="3"/>
  <c r="I885" i="3" s="1"/>
  <c r="H886" i="3"/>
  <c r="I886" i="3" s="1"/>
  <c r="H887" i="3"/>
  <c r="I887" i="3" s="1"/>
  <c r="H888" i="3"/>
  <c r="I888" i="3" s="1"/>
  <c r="O888" i="3" s="1"/>
  <c r="H889" i="3"/>
  <c r="I889" i="3" s="1"/>
  <c r="H890" i="3"/>
  <c r="I890" i="3" s="1"/>
  <c r="H891" i="3"/>
  <c r="I891" i="3" s="1"/>
  <c r="H892" i="3"/>
  <c r="I892" i="3" s="1"/>
  <c r="O892" i="3" s="1"/>
  <c r="H893" i="3"/>
  <c r="I893" i="3" s="1"/>
  <c r="H894" i="3"/>
  <c r="I894" i="3" s="1"/>
  <c r="H895" i="3"/>
  <c r="I895" i="3" s="1"/>
  <c r="H896" i="3"/>
  <c r="I896" i="3" s="1"/>
  <c r="O896" i="3" s="1"/>
  <c r="H897" i="3"/>
  <c r="I897" i="3" s="1"/>
  <c r="H898" i="3"/>
  <c r="I898" i="3" s="1"/>
  <c r="H899" i="3"/>
  <c r="I899" i="3" s="1"/>
  <c r="H900" i="3"/>
  <c r="I900" i="3" s="1"/>
  <c r="O900" i="3" s="1"/>
  <c r="H901" i="3"/>
  <c r="I901" i="3" s="1"/>
  <c r="H902" i="3"/>
  <c r="I902" i="3" s="1"/>
  <c r="H903" i="3"/>
  <c r="I903" i="3" s="1"/>
  <c r="H904" i="3"/>
  <c r="I904" i="3" s="1"/>
  <c r="O904" i="3" s="1"/>
  <c r="H905" i="3"/>
  <c r="I905" i="3" s="1"/>
  <c r="H906" i="3"/>
  <c r="I906" i="3" s="1"/>
  <c r="H907" i="3"/>
  <c r="I907" i="3" s="1"/>
  <c r="H908" i="3"/>
  <c r="I908" i="3" s="1"/>
  <c r="O908" i="3" s="1"/>
  <c r="H909" i="3"/>
  <c r="I909" i="3" s="1"/>
  <c r="H910" i="3"/>
  <c r="I910" i="3" s="1"/>
  <c r="H911" i="3"/>
  <c r="I911" i="3" s="1"/>
  <c r="H912" i="3"/>
  <c r="I912" i="3" s="1"/>
  <c r="O912" i="3" s="1"/>
  <c r="H913" i="3"/>
  <c r="I913" i="3" s="1"/>
  <c r="H914" i="3"/>
  <c r="I914" i="3" s="1"/>
  <c r="H915" i="3"/>
  <c r="I915" i="3" s="1"/>
  <c r="H916" i="3"/>
  <c r="I916" i="3" s="1"/>
  <c r="O916" i="3" s="1"/>
  <c r="H917" i="3"/>
  <c r="I917" i="3" s="1"/>
  <c r="H918" i="3"/>
  <c r="I918" i="3" s="1"/>
  <c r="H919" i="3"/>
  <c r="I919" i="3" s="1"/>
  <c r="H920" i="3"/>
  <c r="I920" i="3" s="1"/>
  <c r="O920" i="3" s="1"/>
  <c r="H921" i="3"/>
  <c r="I921" i="3" s="1"/>
  <c r="H922" i="3"/>
  <c r="I922" i="3" s="1"/>
  <c r="H923" i="3"/>
  <c r="I923" i="3" s="1"/>
  <c r="H924" i="3"/>
  <c r="I924" i="3" s="1"/>
  <c r="O924" i="3" s="1"/>
  <c r="H925" i="3"/>
  <c r="I925" i="3" s="1"/>
  <c r="H926" i="3"/>
  <c r="I926" i="3" s="1"/>
  <c r="H927" i="3"/>
  <c r="I927" i="3" s="1"/>
  <c r="H928" i="3"/>
  <c r="I928" i="3" s="1"/>
  <c r="O928" i="3" s="1"/>
  <c r="H929" i="3"/>
  <c r="I929" i="3" s="1"/>
  <c r="H930" i="3"/>
  <c r="I930" i="3" s="1"/>
  <c r="H931" i="3"/>
  <c r="I931" i="3" s="1"/>
  <c r="H932" i="3"/>
  <c r="I932" i="3" s="1"/>
  <c r="O932" i="3" s="1"/>
  <c r="H933" i="3"/>
  <c r="I933" i="3" s="1"/>
  <c r="H934" i="3"/>
  <c r="I934" i="3" s="1"/>
  <c r="H935" i="3"/>
  <c r="I935" i="3" s="1"/>
  <c r="H937" i="3"/>
  <c r="I937" i="3" s="1"/>
  <c r="O937" i="3" s="1"/>
  <c r="H938" i="3"/>
  <c r="I938" i="3" s="1"/>
  <c r="H939" i="3"/>
  <c r="I939" i="3" s="1"/>
  <c r="H940" i="3"/>
  <c r="I940" i="3" s="1"/>
  <c r="H941" i="3"/>
  <c r="I941" i="3" s="1"/>
  <c r="O941" i="3" s="1"/>
  <c r="H942" i="3"/>
  <c r="I942" i="3" s="1"/>
  <c r="H943" i="3"/>
  <c r="I943" i="3" s="1"/>
  <c r="H944" i="3"/>
  <c r="I944" i="3" s="1"/>
  <c r="H945" i="3"/>
  <c r="I945" i="3" s="1"/>
  <c r="O945" i="3" s="1"/>
  <c r="H946" i="3"/>
  <c r="I946" i="3" s="1"/>
  <c r="H947" i="3"/>
  <c r="I947" i="3" s="1"/>
  <c r="H948" i="3"/>
  <c r="I948" i="3" s="1"/>
  <c r="H949" i="3"/>
  <c r="I949" i="3" s="1"/>
  <c r="O949" i="3" s="1"/>
  <c r="H950" i="3"/>
  <c r="I950" i="3" s="1"/>
  <c r="H951" i="3"/>
  <c r="I951" i="3" s="1"/>
  <c r="H952" i="3"/>
  <c r="I952" i="3" s="1"/>
  <c r="H953" i="3"/>
  <c r="I953" i="3" s="1"/>
  <c r="O953" i="3" s="1"/>
  <c r="H954" i="3"/>
  <c r="I954" i="3" s="1"/>
  <c r="H955" i="3"/>
  <c r="I955" i="3" s="1"/>
  <c r="H956" i="3"/>
  <c r="I956" i="3" s="1"/>
  <c r="H957" i="3"/>
  <c r="I957" i="3" s="1"/>
  <c r="O957" i="3" s="1"/>
  <c r="H958" i="3"/>
  <c r="I958" i="3" s="1"/>
  <c r="H959" i="3"/>
  <c r="I959" i="3" s="1"/>
  <c r="H960" i="3"/>
  <c r="I960" i="3" s="1"/>
  <c r="H961" i="3"/>
  <c r="I961" i="3" s="1"/>
  <c r="O961" i="3" s="1"/>
  <c r="H962" i="3"/>
  <c r="I962" i="3" s="1"/>
  <c r="H963" i="3"/>
  <c r="I963" i="3" s="1"/>
  <c r="H964" i="3"/>
  <c r="I964" i="3" s="1"/>
  <c r="H965" i="3"/>
  <c r="I965" i="3" s="1"/>
  <c r="O965" i="3" s="1"/>
  <c r="H966" i="3"/>
  <c r="I966" i="3" s="1"/>
  <c r="H967" i="3"/>
  <c r="I967" i="3" s="1"/>
  <c r="H968" i="3"/>
  <c r="I968" i="3" s="1"/>
  <c r="H970" i="3"/>
  <c r="I970" i="3" s="1"/>
  <c r="H971" i="3"/>
  <c r="I971" i="3" s="1"/>
  <c r="H972" i="3"/>
  <c r="I972" i="3" s="1"/>
  <c r="H975" i="3"/>
  <c r="I975" i="3" s="1"/>
  <c r="O975" i="3" s="1"/>
  <c r="H976" i="3"/>
  <c r="I976" i="3" s="1"/>
  <c r="H977" i="3"/>
  <c r="I977" i="3" s="1"/>
  <c r="O977" i="3" s="1"/>
  <c r="H978" i="3"/>
  <c r="I978" i="3" s="1"/>
  <c r="O978" i="3" s="1"/>
  <c r="H979" i="3"/>
  <c r="I979" i="3" s="1"/>
  <c r="O979" i="3" s="1"/>
  <c r="H980" i="3"/>
  <c r="I980" i="3" s="1"/>
  <c r="H981" i="3"/>
  <c r="I981" i="3" s="1"/>
  <c r="O981" i="3" s="1"/>
  <c r="H982" i="3"/>
  <c r="I982" i="3" s="1"/>
  <c r="O982" i="3" s="1"/>
  <c r="H983" i="3"/>
  <c r="I983" i="3" s="1"/>
  <c r="O983" i="3" s="1"/>
  <c r="H984" i="3"/>
  <c r="I984" i="3" s="1"/>
  <c r="H985" i="3"/>
  <c r="I985" i="3" s="1"/>
  <c r="O985" i="3" s="1"/>
  <c r="H986" i="3"/>
  <c r="I986" i="3" s="1"/>
  <c r="O986" i="3" s="1"/>
  <c r="H987" i="3"/>
  <c r="I987" i="3" s="1"/>
  <c r="O987" i="3" s="1"/>
  <c r="H988" i="3"/>
  <c r="I988" i="3" s="1"/>
  <c r="H989" i="3"/>
  <c r="I989" i="3" s="1"/>
  <c r="O989" i="3" s="1"/>
  <c r="H990" i="3"/>
  <c r="I990" i="3" s="1"/>
  <c r="O990" i="3" s="1"/>
  <c r="H991" i="3"/>
  <c r="I991" i="3" s="1"/>
  <c r="O991" i="3" s="1"/>
  <c r="H992" i="3"/>
  <c r="I992" i="3" s="1"/>
  <c r="H993" i="3"/>
  <c r="I993" i="3" s="1"/>
  <c r="O993" i="3" s="1"/>
  <c r="H994" i="3"/>
  <c r="I994" i="3" s="1"/>
  <c r="O994" i="3" s="1"/>
  <c r="H995" i="3"/>
  <c r="I995" i="3" s="1"/>
  <c r="O995" i="3" s="1"/>
  <c r="H996" i="3"/>
  <c r="I996" i="3" s="1"/>
  <c r="H997" i="3"/>
  <c r="I997" i="3" s="1"/>
  <c r="O997" i="3" s="1"/>
  <c r="H998" i="3"/>
  <c r="I998" i="3" s="1"/>
  <c r="O998" i="3" s="1"/>
  <c r="H999" i="3"/>
  <c r="I999" i="3" s="1"/>
  <c r="O999" i="3" s="1"/>
  <c r="H1000" i="3"/>
  <c r="I1000" i="3" s="1"/>
  <c r="H1001" i="3"/>
  <c r="I1001" i="3" s="1"/>
  <c r="O1001" i="3" s="1"/>
  <c r="H1002" i="3"/>
  <c r="I1002" i="3" s="1"/>
  <c r="O1002" i="3" s="1"/>
  <c r="H1003" i="3"/>
  <c r="I1003" i="3" s="1"/>
  <c r="O1003" i="3" s="1"/>
  <c r="H1004" i="3"/>
  <c r="I1004" i="3" s="1"/>
  <c r="H1005" i="3"/>
  <c r="I1005" i="3" s="1"/>
  <c r="O1005" i="3" s="1"/>
  <c r="H1006" i="3"/>
  <c r="I1006" i="3" s="1"/>
  <c r="O1006" i="3" s="1"/>
  <c r="H1007" i="3"/>
  <c r="I1007" i="3" s="1"/>
  <c r="O1007" i="3" s="1"/>
  <c r="H1008" i="3"/>
  <c r="I1008" i="3" s="1"/>
  <c r="H1009" i="3"/>
  <c r="I1009" i="3" s="1"/>
  <c r="O1009" i="3" s="1"/>
  <c r="H1010" i="3"/>
  <c r="I1010" i="3" s="1"/>
  <c r="O1010" i="3" s="1"/>
  <c r="H1011" i="3"/>
  <c r="I1011" i="3" s="1"/>
  <c r="O1011" i="3" s="1"/>
  <c r="H1012" i="3"/>
  <c r="I1012" i="3" s="1"/>
  <c r="H1013" i="3"/>
  <c r="I1013" i="3" s="1"/>
  <c r="O1013" i="3" s="1"/>
  <c r="H1014" i="3"/>
  <c r="I1014" i="3" s="1"/>
  <c r="O1014" i="3" s="1"/>
  <c r="H1015" i="3"/>
  <c r="I1015" i="3" s="1"/>
  <c r="O1015" i="3" s="1"/>
  <c r="H1016" i="3"/>
  <c r="I1016" i="3" s="1"/>
  <c r="H1017" i="3"/>
  <c r="I1017" i="3" s="1"/>
  <c r="O1017" i="3" s="1"/>
  <c r="H1018" i="3"/>
  <c r="I1018" i="3" s="1"/>
  <c r="O1018" i="3" s="1"/>
  <c r="H1019" i="3"/>
  <c r="I1019" i="3" s="1"/>
  <c r="O1019" i="3" s="1"/>
  <c r="H1020" i="3"/>
  <c r="I1020" i="3" s="1"/>
  <c r="H1021" i="3"/>
  <c r="I1021" i="3" s="1"/>
  <c r="O1021" i="3" s="1"/>
  <c r="H1022" i="3"/>
  <c r="I1022" i="3" s="1"/>
  <c r="O1022" i="3" s="1"/>
  <c r="H1023" i="3"/>
  <c r="I1023" i="3" s="1"/>
  <c r="O1023" i="3" s="1"/>
  <c r="H1024" i="3"/>
  <c r="I1024" i="3" s="1"/>
  <c r="H1025" i="3"/>
  <c r="I1025" i="3" s="1"/>
  <c r="O1025" i="3" s="1"/>
  <c r="H1026" i="3"/>
  <c r="I1026" i="3" s="1"/>
  <c r="O1026" i="3" s="1"/>
  <c r="H1027" i="3"/>
  <c r="I1027" i="3" s="1"/>
  <c r="O1027" i="3" s="1"/>
  <c r="H1028" i="3"/>
  <c r="I1028" i="3" s="1"/>
  <c r="H1029" i="3"/>
  <c r="I1029" i="3" s="1"/>
  <c r="O1029" i="3" s="1"/>
  <c r="H1030" i="3"/>
  <c r="I1030" i="3" s="1"/>
  <c r="O1030" i="3" s="1"/>
  <c r="H1031" i="3"/>
  <c r="I1031" i="3" s="1"/>
  <c r="O1031" i="3" s="1"/>
  <c r="H1032" i="3"/>
  <c r="I1032" i="3" s="1"/>
  <c r="H1033" i="3"/>
  <c r="I1033" i="3" s="1"/>
  <c r="O1033" i="3" s="1"/>
  <c r="H1034" i="3"/>
  <c r="I1034" i="3" s="1"/>
  <c r="O1034" i="3" s="1"/>
  <c r="H1035" i="3"/>
  <c r="I1035" i="3" s="1"/>
  <c r="O1035" i="3" s="1"/>
  <c r="H1036" i="3"/>
  <c r="I1036" i="3" s="1"/>
  <c r="H1037" i="3"/>
  <c r="I1037" i="3" s="1"/>
  <c r="O1037" i="3" s="1"/>
  <c r="H1038" i="3"/>
  <c r="I1038" i="3" s="1"/>
  <c r="O1038" i="3" s="1"/>
  <c r="H1039" i="3"/>
  <c r="I1039" i="3" s="1"/>
  <c r="O1039" i="3" s="1"/>
  <c r="H1040" i="3"/>
  <c r="I1040" i="3" s="1"/>
  <c r="H1041" i="3"/>
  <c r="I1041" i="3" s="1"/>
  <c r="O1041" i="3" s="1"/>
  <c r="H1042" i="3"/>
  <c r="I1042" i="3" s="1"/>
  <c r="O1042" i="3" s="1"/>
  <c r="H1043" i="3"/>
  <c r="I1043" i="3" s="1"/>
  <c r="O1043" i="3" s="1"/>
  <c r="H1044" i="3"/>
  <c r="I1044" i="3" s="1"/>
  <c r="H1045" i="3"/>
  <c r="I1045" i="3" s="1"/>
  <c r="O1045" i="3" s="1"/>
  <c r="H1046" i="3"/>
  <c r="I1046" i="3" s="1"/>
  <c r="O1046" i="3" s="1"/>
  <c r="H1047" i="3"/>
  <c r="I1047" i="3" s="1"/>
  <c r="O1047" i="3" s="1"/>
  <c r="H1048" i="3"/>
  <c r="I1048" i="3" s="1"/>
  <c r="H1049" i="3"/>
  <c r="I1049" i="3" s="1"/>
  <c r="O1049" i="3" s="1"/>
  <c r="H1050" i="3"/>
  <c r="I1050" i="3" s="1"/>
  <c r="O1050" i="3" s="1"/>
  <c r="H1051" i="3"/>
  <c r="I1051" i="3" s="1"/>
  <c r="O1051" i="3" s="1"/>
  <c r="H1052" i="3"/>
  <c r="I1052" i="3" s="1"/>
  <c r="H1053" i="3"/>
  <c r="I1053" i="3" s="1"/>
  <c r="O1053" i="3" s="1"/>
  <c r="H1054" i="3"/>
  <c r="I1054" i="3" s="1"/>
  <c r="O1054" i="3" s="1"/>
  <c r="H1055" i="3"/>
  <c r="I1055" i="3" s="1"/>
  <c r="O1055" i="3" s="1"/>
  <c r="H1056" i="3"/>
  <c r="I1056" i="3" s="1"/>
  <c r="H1057" i="3"/>
  <c r="I1057" i="3" s="1"/>
  <c r="O1057" i="3" s="1"/>
  <c r="H1058" i="3"/>
  <c r="I1058" i="3" s="1"/>
  <c r="O1058" i="3" s="1"/>
  <c r="H1059" i="3"/>
  <c r="I1059" i="3" s="1"/>
  <c r="O1059" i="3" s="1"/>
  <c r="H1060" i="3"/>
  <c r="I1060" i="3" s="1"/>
  <c r="H1062" i="3"/>
  <c r="I1062" i="3" s="1"/>
  <c r="O1062" i="3" s="1"/>
  <c r="H1063" i="3"/>
  <c r="I1063" i="3" s="1"/>
  <c r="O1063" i="3" s="1"/>
  <c r="H1064" i="3"/>
  <c r="I1064" i="3" s="1"/>
  <c r="O1064" i="3" s="1"/>
  <c r="H1065" i="3"/>
  <c r="I1065" i="3" s="1"/>
  <c r="H1066" i="3"/>
  <c r="I1066" i="3" s="1"/>
  <c r="O1066" i="3" s="1"/>
  <c r="H1067" i="3"/>
  <c r="I1067" i="3" s="1"/>
  <c r="O1067" i="3" s="1"/>
  <c r="H1068" i="3"/>
  <c r="I1068" i="3" s="1"/>
  <c r="O1068" i="3" s="1"/>
  <c r="H1069" i="3"/>
  <c r="I1069" i="3" s="1"/>
  <c r="H1070" i="3"/>
  <c r="I1070" i="3" s="1"/>
  <c r="O1070" i="3" s="1"/>
  <c r="H1071" i="3"/>
  <c r="I1071" i="3" s="1"/>
  <c r="O1071" i="3" s="1"/>
  <c r="H1072" i="3"/>
  <c r="I1072" i="3" s="1"/>
  <c r="O1072" i="3" s="1"/>
  <c r="H1073" i="3"/>
  <c r="I1073" i="3" s="1"/>
  <c r="H1074" i="3"/>
  <c r="I1074" i="3" s="1"/>
  <c r="O1074" i="3" s="1"/>
  <c r="H1075" i="3"/>
  <c r="I1075" i="3" s="1"/>
  <c r="O1075" i="3" s="1"/>
  <c r="H1076" i="3"/>
  <c r="I1076" i="3" s="1"/>
  <c r="O1076" i="3" s="1"/>
  <c r="H1077" i="3"/>
  <c r="I1077" i="3" s="1"/>
  <c r="H1078" i="3"/>
  <c r="I1078" i="3" s="1"/>
  <c r="O1078" i="3" s="1"/>
  <c r="H1079" i="3"/>
  <c r="I1079" i="3" s="1"/>
  <c r="O1079" i="3" s="1"/>
  <c r="H1080" i="3"/>
  <c r="I1080" i="3" s="1"/>
  <c r="O1080" i="3" s="1"/>
  <c r="H1081" i="3"/>
  <c r="I1081" i="3" s="1"/>
  <c r="H1082" i="3"/>
  <c r="I1082" i="3" s="1"/>
  <c r="O1082" i="3" s="1"/>
  <c r="H1083" i="3"/>
  <c r="I1083" i="3" s="1"/>
  <c r="O1083" i="3" s="1"/>
  <c r="H1084" i="3"/>
  <c r="I1084" i="3" s="1"/>
  <c r="O1084" i="3" s="1"/>
  <c r="H1085" i="3"/>
  <c r="I1085" i="3" s="1"/>
  <c r="H1086" i="3"/>
  <c r="I1086" i="3" s="1"/>
  <c r="O1086" i="3" s="1"/>
  <c r="H1087" i="3"/>
  <c r="I1087" i="3" s="1"/>
  <c r="O1087" i="3" s="1"/>
  <c r="H1088" i="3"/>
  <c r="I1088" i="3" s="1"/>
  <c r="O1088" i="3" s="1"/>
  <c r="H1089" i="3"/>
  <c r="I1089" i="3" s="1"/>
  <c r="H1090" i="3"/>
  <c r="I1090" i="3" s="1"/>
  <c r="O1090" i="3" s="1"/>
  <c r="H1091" i="3"/>
  <c r="I1091" i="3" s="1"/>
  <c r="O1091" i="3" s="1"/>
  <c r="H1092" i="3"/>
  <c r="I1092" i="3" s="1"/>
  <c r="O1092" i="3" s="1"/>
  <c r="H1093" i="3"/>
  <c r="I1093" i="3" s="1"/>
  <c r="H1094" i="3"/>
  <c r="I1094" i="3" s="1"/>
  <c r="O1094" i="3" s="1"/>
  <c r="H1095" i="3"/>
  <c r="I1095" i="3" s="1"/>
  <c r="O1095" i="3" s="1"/>
  <c r="H1096" i="3"/>
  <c r="I1096" i="3" s="1"/>
  <c r="O1096" i="3" s="1"/>
  <c r="H1097" i="3"/>
  <c r="I1097" i="3" s="1"/>
  <c r="H1098" i="3"/>
  <c r="I1098" i="3" s="1"/>
  <c r="O1098" i="3" s="1"/>
  <c r="H1099" i="3"/>
  <c r="I1099" i="3" s="1"/>
  <c r="O1099" i="3" s="1"/>
  <c r="H1100" i="3"/>
  <c r="I1100" i="3" s="1"/>
  <c r="O1100" i="3" s="1"/>
  <c r="H1101" i="3"/>
  <c r="I1101" i="3" s="1"/>
  <c r="H1102" i="3"/>
  <c r="I1102" i="3" s="1"/>
  <c r="O1102" i="3" s="1"/>
  <c r="H1103" i="3"/>
  <c r="I1103" i="3" s="1"/>
  <c r="O1103" i="3" s="1"/>
  <c r="H1104" i="3"/>
  <c r="I1104" i="3" s="1"/>
  <c r="O1104" i="3" s="1"/>
  <c r="H1105" i="3"/>
  <c r="I1105" i="3" s="1"/>
  <c r="H1106" i="3"/>
  <c r="I1106" i="3" s="1"/>
  <c r="O1106" i="3" s="1"/>
  <c r="H1107" i="3"/>
  <c r="I1107" i="3" s="1"/>
  <c r="O1107" i="3" s="1"/>
  <c r="H1108" i="3"/>
  <c r="I1108" i="3" s="1"/>
  <c r="O1108" i="3" s="1"/>
  <c r="H1109" i="3"/>
  <c r="I1109" i="3" s="1"/>
  <c r="H1110" i="3"/>
  <c r="I1110" i="3" s="1"/>
  <c r="O1110" i="3" s="1"/>
  <c r="H1111" i="3"/>
  <c r="I1111" i="3" s="1"/>
  <c r="O1111" i="3" s="1"/>
  <c r="H1112" i="3"/>
  <c r="I1112" i="3" s="1"/>
  <c r="O1112" i="3" s="1"/>
  <c r="H1113" i="3"/>
  <c r="I1113" i="3" s="1"/>
  <c r="H1114" i="3"/>
  <c r="I1114" i="3" s="1"/>
  <c r="O1114" i="3" s="1"/>
  <c r="H1115" i="3"/>
  <c r="I1115" i="3" s="1"/>
  <c r="O1115" i="3" s="1"/>
  <c r="H1116" i="3"/>
  <c r="I1116" i="3" s="1"/>
  <c r="O1116" i="3" s="1"/>
  <c r="H1117" i="3"/>
  <c r="I1117" i="3" s="1"/>
  <c r="H1118" i="3"/>
  <c r="I1118" i="3" s="1"/>
  <c r="O1118" i="3" s="1"/>
  <c r="H1119" i="3"/>
  <c r="I1119" i="3" s="1"/>
  <c r="O1119" i="3" s="1"/>
  <c r="H1120" i="3"/>
  <c r="I1120" i="3" s="1"/>
  <c r="O1120" i="3" s="1"/>
  <c r="H1121" i="3"/>
  <c r="I1121" i="3" s="1"/>
  <c r="H1122" i="3"/>
  <c r="I1122" i="3" s="1"/>
  <c r="O1122" i="3" s="1"/>
  <c r="H1123" i="3"/>
  <c r="I1123" i="3" s="1"/>
  <c r="O1123" i="3" s="1"/>
  <c r="H1124" i="3"/>
  <c r="I1124" i="3" s="1"/>
  <c r="O1124" i="3" s="1"/>
  <c r="H1125" i="3"/>
  <c r="I1125" i="3" s="1"/>
  <c r="H1126" i="3"/>
  <c r="I1126" i="3" s="1"/>
  <c r="O1126" i="3" s="1"/>
  <c r="H1127" i="3"/>
  <c r="I1127" i="3" s="1"/>
  <c r="O1127" i="3" s="1"/>
  <c r="H1128" i="3"/>
  <c r="I1128" i="3" s="1"/>
  <c r="O1128" i="3" s="1"/>
  <c r="H1129" i="3"/>
  <c r="I1129" i="3" s="1"/>
  <c r="H1130" i="3"/>
  <c r="I1130" i="3" s="1"/>
  <c r="O1130" i="3" s="1"/>
  <c r="H1137" i="3"/>
  <c r="I1137" i="3" s="1"/>
  <c r="O1137" i="3" s="1"/>
  <c r="H1138" i="3"/>
  <c r="I1138" i="3" s="1"/>
  <c r="O1138" i="3" s="1"/>
  <c r="H1139" i="3"/>
  <c r="I1139" i="3" s="1"/>
  <c r="H1140" i="3"/>
  <c r="I1140" i="3" s="1"/>
  <c r="O1140" i="3" s="1"/>
  <c r="H1141" i="3"/>
  <c r="I1141" i="3" s="1"/>
  <c r="O1141" i="3" s="1"/>
  <c r="H1142" i="3"/>
  <c r="I1142" i="3" s="1"/>
  <c r="O1142" i="3" s="1"/>
  <c r="H1143" i="3"/>
  <c r="I1143" i="3" s="1"/>
  <c r="H1144" i="3"/>
  <c r="I1144" i="3" s="1"/>
  <c r="H1145" i="3"/>
  <c r="I1145" i="3" s="1"/>
  <c r="H1146" i="3"/>
  <c r="I1146" i="3" s="1"/>
  <c r="O1146" i="3" s="1"/>
  <c r="H1147" i="3"/>
  <c r="I1147" i="3" s="1"/>
  <c r="O1147" i="3" s="1"/>
  <c r="H1148" i="3"/>
  <c r="I1148" i="3" s="1"/>
  <c r="H1150" i="3"/>
  <c r="I1150" i="3" s="1"/>
  <c r="H1151" i="3"/>
  <c r="I1151" i="3" s="1"/>
  <c r="H1152" i="3"/>
  <c r="I1152" i="3" s="1"/>
  <c r="H1153" i="3"/>
  <c r="I1153" i="3" s="1"/>
  <c r="H1154" i="3"/>
  <c r="I1154" i="3" s="1"/>
  <c r="H1155" i="3"/>
  <c r="I1155" i="3" s="1"/>
  <c r="H1156" i="3"/>
  <c r="I1156" i="3" s="1"/>
  <c r="H1157" i="3"/>
  <c r="I1157" i="3" s="1"/>
  <c r="H1158" i="3"/>
  <c r="I1158" i="3" s="1"/>
  <c r="H1159" i="3"/>
  <c r="I1159" i="3" s="1"/>
  <c r="H1160" i="3"/>
  <c r="I1160" i="3" s="1"/>
  <c r="H1161" i="3"/>
  <c r="I1161" i="3" s="1"/>
  <c r="H1162" i="3"/>
  <c r="I1162" i="3" s="1"/>
  <c r="H1163" i="3"/>
  <c r="I1163" i="3" s="1"/>
  <c r="H1164" i="3"/>
  <c r="I1164" i="3" s="1"/>
  <c r="H1165" i="3"/>
  <c r="I1165" i="3" s="1"/>
  <c r="H1166" i="3"/>
  <c r="I1166" i="3" s="1"/>
  <c r="H1167" i="3"/>
  <c r="I1167" i="3" s="1"/>
  <c r="H1168" i="3"/>
  <c r="I1168" i="3" s="1"/>
  <c r="H1169" i="3"/>
  <c r="I1169" i="3" s="1"/>
  <c r="H1170" i="3"/>
  <c r="I1170" i="3" s="1"/>
  <c r="H1171" i="3"/>
  <c r="I1171" i="3" s="1"/>
  <c r="H1172" i="3"/>
  <c r="I1172" i="3" s="1"/>
  <c r="H1173" i="3"/>
  <c r="I1173" i="3" s="1"/>
  <c r="H1174" i="3"/>
  <c r="I1174" i="3" s="1"/>
  <c r="H1175" i="3"/>
  <c r="I1175" i="3" s="1"/>
  <c r="H1176" i="3"/>
  <c r="I1176" i="3" s="1"/>
  <c r="H1177" i="3"/>
  <c r="I1177" i="3" s="1"/>
  <c r="H1178" i="3"/>
  <c r="I1178" i="3" s="1"/>
  <c r="H1179" i="3"/>
  <c r="I1179" i="3" s="1"/>
  <c r="H1180" i="3"/>
  <c r="I1180" i="3" s="1"/>
  <c r="H1181" i="3"/>
  <c r="I1181" i="3" s="1"/>
  <c r="H1182" i="3"/>
  <c r="I1182" i="3" s="1"/>
  <c r="H1183" i="3"/>
  <c r="I1183" i="3" s="1"/>
  <c r="H1184" i="3"/>
  <c r="I1184" i="3" s="1"/>
  <c r="H1185" i="3"/>
  <c r="I1185" i="3" s="1"/>
  <c r="H1186" i="3"/>
  <c r="I1186" i="3" s="1"/>
  <c r="H1187" i="3"/>
  <c r="I1187" i="3" s="1"/>
  <c r="H1188" i="3"/>
  <c r="I1188" i="3" s="1"/>
  <c r="H1189" i="3"/>
  <c r="I1189" i="3" s="1"/>
  <c r="H1190" i="3"/>
  <c r="I1190" i="3" s="1"/>
  <c r="H1191" i="3"/>
  <c r="I1191" i="3" s="1"/>
  <c r="H1192" i="3"/>
  <c r="I1192" i="3" s="1"/>
  <c r="H1193" i="3"/>
  <c r="I1193" i="3" s="1"/>
  <c r="H1194" i="3"/>
  <c r="I1194" i="3" s="1"/>
  <c r="H1195" i="3"/>
  <c r="I1195" i="3" s="1"/>
  <c r="H1196" i="3"/>
  <c r="I1196" i="3" s="1"/>
  <c r="H1197" i="3"/>
  <c r="I1197" i="3" s="1"/>
  <c r="H1198" i="3"/>
  <c r="I1198" i="3" s="1"/>
  <c r="H1199" i="3"/>
  <c r="I1199" i="3" s="1"/>
  <c r="H1200" i="3"/>
  <c r="I1200" i="3" s="1"/>
  <c r="H1201" i="3"/>
  <c r="I1201" i="3" s="1"/>
  <c r="H1202" i="3"/>
  <c r="I1202" i="3" s="1"/>
  <c r="H1203" i="3"/>
  <c r="I1203" i="3" s="1"/>
  <c r="H1204" i="3"/>
  <c r="I1204" i="3" s="1"/>
  <c r="H1205" i="3"/>
  <c r="I1205" i="3" s="1"/>
  <c r="H1206" i="3"/>
  <c r="I1206" i="3" s="1"/>
  <c r="H1207" i="3"/>
  <c r="I1207" i="3" s="1"/>
  <c r="H1208" i="3"/>
  <c r="I1208" i="3" s="1"/>
  <c r="H1209" i="3"/>
  <c r="I1209" i="3" s="1"/>
  <c r="H8" i="3"/>
  <c r="I8" i="3" s="1"/>
  <c r="O346" i="3" l="1"/>
  <c r="O342" i="3"/>
  <c r="O338" i="3"/>
  <c r="O334" i="3"/>
  <c r="P334" i="3" s="1"/>
  <c r="Q334" i="3" s="1"/>
  <c r="O330" i="3"/>
  <c r="O326" i="3"/>
  <c r="O322" i="3"/>
  <c r="O318" i="3"/>
  <c r="P318" i="3" s="1"/>
  <c r="Q318" i="3" s="1"/>
  <c r="O198" i="3"/>
  <c r="O42" i="3"/>
  <c r="O345" i="3"/>
  <c r="O341" i="3"/>
  <c r="P341" i="3" s="1"/>
  <c r="Q341" i="3" s="1"/>
  <c r="O337" i="3"/>
  <c r="O333" i="3"/>
  <c r="O329" i="3"/>
  <c r="O325" i="3"/>
  <c r="P325" i="3" s="1"/>
  <c r="Q325" i="3" s="1"/>
  <c r="O614" i="3"/>
  <c r="O1145" i="3"/>
  <c r="P1145" i="3" s="1"/>
  <c r="Q1145" i="3" s="1"/>
  <c r="O343" i="3"/>
  <c r="P343" i="3" s="1"/>
  <c r="Q343" i="3" s="1"/>
  <c r="O339" i="3"/>
  <c r="P339" i="3" s="1"/>
  <c r="Q339" i="3" s="1"/>
  <c r="O335" i="3"/>
  <c r="P335" i="3" s="1"/>
  <c r="Q335" i="3" s="1"/>
  <c r="O331" i="3"/>
  <c r="O327" i="3"/>
  <c r="O323" i="3"/>
  <c r="P323" i="3" s="1"/>
  <c r="Q323" i="3" s="1"/>
  <c r="O319" i="3"/>
  <c r="P319" i="3" s="1"/>
  <c r="Q319" i="3" s="1"/>
  <c r="O43" i="3"/>
  <c r="P43" i="3" s="1"/>
  <c r="Q43" i="3" s="1"/>
  <c r="O1148" i="3"/>
  <c r="O1129" i="3"/>
  <c r="P1129" i="3" s="1"/>
  <c r="Q1129" i="3" s="1"/>
  <c r="O1113" i="3"/>
  <c r="P1113" i="3" s="1"/>
  <c r="Q1113" i="3" s="1"/>
  <c r="O1097" i="3"/>
  <c r="P1097" i="3" s="1"/>
  <c r="Q1097" i="3" s="1"/>
  <c r="O1081" i="3"/>
  <c r="P1081" i="3" s="1"/>
  <c r="Q1081" i="3" s="1"/>
  <c r="O1065" i="3"/>
  <c r="P1065" i="3" s="1"/>
  <c r="Q1065" i="3" s="1"/>
  <c r="O1048" i="3"/>
  <c r="P1048" i="3" s="1"/>
  <c r="Q1048" i="3" s="1"/>
  <c r="O1032" i="3"/>
  <c r="P1032" i="3" s="1"/>
  <c r="Q1032" i="3" s="1"/>
  <c r="O1020" i="3"/>
  <c r="P1020" i="3" s="1"/>
  <c r="Q1020" i="3" s="1"/>
  <c r="O1008" i="3"/>
  <c r="P1008" i="3" s="1"/>
  <c r="Q1008" i="3" s="1"/>
  <c r="O996" i="3"/>
  <c r="P996" i="3" s="1"/>
  <c r="Q996" i="3" s="1"/>
  <c r="O980" i="3"/>
  <c r="P980" i="3" s="1"/>
  <c r="Q980" i="3" s="1"/>
  <c r="O36" i="3"/>
  <c r="P36" i="3" s="1"/>
  <c r="Q36" i="3" s="1"/>
  <c r="O32" i="3"/>
  <c r="P32" i="3" s="1"/>
  <c r="Q32" i="3" s="1"/>
  <c r="O1144" i="3"/>
  <c r="P1144" i="3" s="1"/>
  <c r="Q1144" i="3" s="1"/>
  <c r="O1139" i="3"/>
  <c r="P1139" i="3" s="1"/>
  <c r="Q1139" i="3" s="1"/>
  <c r="O1121" i="3"/>
  <c r="O1109" i="3"/>
  <c r="P1109" i="3" s="1"/>
  <c r="Q1109" i="3" s="1"/>
  <c r="O1101" i="3"/>
  <c r="P1101" i="3" s="1"/>
  <c r="Q1101" i="3" s="1"/>
  <c r="O1089" i="3"/>
  <c r="P1089" i="3" s="1"/>
  <c r="Q1089" i="3" s="1"/>
  <c r="O1077" i="3"/>
  <c r="O1069" i="3"/>
  <c r="P1069" i="3" s="1"/>
  <c r="Q1069" i="3" s="1"/>
  <c r="O1052" i="3"/>
  <c r="P1052" i="3" s="1"/>
  <c r="Q1052" i="3" s="1"/>
  <c r="O1040" i="3"/>
  <c r="P1040" i="3" s="1"/>
  <c r="Q1040" i="3" s="1"/>
  <c r="O1024" i="3"/>
  <c r="P1024" i="3" s="1"/>
  <c r="Q1024" i="3" s="1"/>
  <c r="O1012" i="3"/>
  <c r="P1012" i="3" s="1"/>
  <c r="Q1012" i="3" s="1"/>
  <c r="O1000" i="3"/>
  <c r="P1000" i="3" s="1"/>
  <c r="Q1000" i="3" s="1"/>
  <c r="O988" i="3"/>
  <c r="P988" i="3" s="1"/>
  <c r="Q988" i="3" s="1"/>
  <c r="O976" i="3"/>
  <c r="O1208" i="3"/>
  <c r="P1208" i="3" s="1"/>
  <c r="Q1208" i="3" s="1"/>
  <c r="O1200" i="3"/>
  <c r="P1200" i="3" s="1"/>
  <c r="Q1200" i="3" s="1"/>
  <c r="O1192" i="3"/>
  <c r="P1192" i="3" s="1"/>
  <c r="Q1192" i="3" s="1"/>
  <c r="O1184" i="3"/>
  <c r="P1184" i="3" s="1"/>
  <c r="Q1184" i="3" s="1"/>
  <c r="O1176" i="3"/>
  <c r="P1176" i="3" s="1"/>
  <c r="Q1176" i="3" s="1"/>
  <c r="O1168" i="3"/>
  <c r="P1168" i="3" s="1"/>
  <c r="Q1168" i="3" s="1"/>
  <c r="O1156" i="3"/>
  <c r="P1156" i="3" s="1"/>
  <c r="Q1156" i="3" s="1"/>
  <c r="O1143" i="3"/>
  <c r="O1125" i="3"/>
  <c r="P1125" i="3" s="1"/>
  <c r="Q1125" i="3" s="1"/>
  <c r="O1117" i="3"/>
  <c r="P1117" i="3" s="1"/>
  <c r="Q1117" i="3" s="1"/>
  <c r="O1105" i="3"/>
  <c r="P1105" i="3" s="1"/>
  <c r="Q1105" i="3" s="1"/>
  <c r="O1093" i="3"/>
  <c r="P1093" i="3" s="1"/>
  <c r="Q1093" i="3" s="1"/>
  <c r="O1085" i="3"/>
  <c r="P1085" i="3" s="1"/>
  <c r="Q1085" i="3" s="1"/>
  <c r="O1073" i="3"/>
  <c r="P1073" i="3" s="1"/>
  <c r="Q1073" i="3" s="1"/>
  <c r="O1056" i="3"/>
  <c r="P1056" i="3" s="1"/>
  <c r="Q1056" i="3" s="1"/>
  <c r="O1044" i="3"/>
  <c r="O1036" i="3"/>
  <c r="P1036" i="3" s="1"/>
  <c r="Q1036" i="3" s="1"/>
  <c r="O1028" i="3"/>
  <c r="P1028" i="3" s="1"/>
  <c r="Q1028" i="3" s="1"/>
  <c r="O1016" i="3"/>
  <c r="O1004" i="3"/>
  <c r="P1004" i="3" s="1"/>
  <c r="Q1004" i="3" s="1"/>
  <c r="O992" i="3"/>
  <c r="P992" i="3" s="1"/>
  <c r="Q992" i="3" s="1"/>
  <c r="O984" i="3"/>
  <c r="P984" i="3" s="1"/>
  <c r="Q984" i="3" s="1"/>
  <c r="O1204" i="3"/>
  <c r="P1204" i="3" s="1"/>
  <c r="Q1204" i="3" s="1"/>
  <c r="O1196" i="3"/>
  <c r="P1196" i="3" s="1"/>
  <c r="Q1196" i="3" s="1"/>
  <c r="O1188" i="3"/>
  <c r="P1188" i="3" s="1"/>
  <c r="Q1188" i="3" s="1"/>
  <c r="O1180" i="3"/>
  <c r="P1180" i="3" s="1"/>
  <c r="Q1180" i="3" s="1"/>
  <c r="O1172" i="3"/>
  <c r="P1172" i="3" s="1"/>
  <c r="Q1172" i="3" s="1"/>
  <c r="O1164" i="3"/>
  <c r="P1164" i="3" s="1"/>
  <c r="Q1164" i="3" s="1"/>
  <c r="O1160" i="3"/>
  <c r="P1160" i="3" s="1"/>
  <c r="Q1160" i="3" s="1"/>
  <c r="O1152" i="3"/>
  <c r="P1152" i="3" s="1"/>
  <c r="Q1152" i="3" s="1"/>
  <c r="O1206" i="3"/>
  <c r="P1206" i="3" s="1"/>
  <c r="Q1206" i="3" s="1"/>
  <c r="O1194" i="3"/>
  <c r="P1194" i="3" s="1"/>
  <c r="Q1194" i="3" s="1"/>
  <c r="O1186" i="3"/>
  <c r="P1186" i="3" s="1"/>
  <c r="Q1186" i="3" s="1"/>
  <c r="O1182" i="3"/>
  <c r="P1182" i="3" s="1"/>
  <c r="Q1182" i="3" s="1"/>
  <c r="O1178" i="3"/>
  <c r="P1178" i="3" s="1"/>
  <c r="Q1178" i="3" s="1"/>
  <c r="O1174" i="3"/>
  <c r="P1174" i="3" s="1"/>
  <c r="Q1174" i="3" s="1"/>
  <c r="O1170" i="3"/>
  <c r="P1170" i="3" s="1"/>
  <c r="Q1170" i="3" s="1"/>
  <c r="O1166" i="3"/>
  <c r="P1166" i="3" s="1"/>
  <c r="Q1166" i="3" s="1"/>
  <c r="O1162" i="3"/>
  <c r="P1162" i="3" s="1"/>
  <c r="Q1162" i="3" s="1"/>
  <c r="O1158" i="3"/>
  <c r="O1154" i="3"/>
  <c r="P1154" i="3" s="1"/>
  <c r="Q1154" i="3" s="1"/>
  <c r="O1150" i="3"/>
  <c r="P1150" i="3" s="1"/>
  <c r="Q1150" i="3" s="1"/>
  <c r="O967" i="3"/>
  <c r="P967" i="3" s="1"/>
  <c r="Q967" i="3" s="1"/>
  <c r="O963" i="3"/>
  <c r="P963" i="3" s="1"/>
  <c r="Q963" i="3" s="1"/>
  <c r="O959" i="3"/>
  <c r="P959" i="3" s="1"/>
  <c r="Q959" i="3" s="1"/>
  <c r="O955" i="3"/>
  <c r="P955" i="3" s="1"/>
  <c r="Q955" i="3" s="1"/>
  <c r="O951" i="3"/>
  <c r="P951" i="3" s="1"/>
  <c r="Q951" i="3" s="1"/>
  <c r="O947" i="3"/>
  <c r="P947" i="3" s="1"/>
  <c r="Q947" i="3" s="1"/>
  <c r="O943" i="3"/>
  <c r="P943" i="3" s="1"/>
  <c r="Q943" i="3" s="1"/>
  <c r="O939" i="3"/>
  <c r="P939" i="3" s="1"/>
  <c r="Q939" i="3" s="1"/>
  <c r="O934" i="3"/>
  <c r="P934" i="3" s="1"/>
  <c r="Q934" i="3" s="1"/>
  <c r="O930" i="3"/>
  <c r="P930" i="3" s="1"/>
  <c r="Q930" i="3" s="1"/>
  <c r="O926" i="3"/>
  <c r="P926" i="3" s="1"/>
  <c r="Q926" i="3" s="1"/>
  <c r="O922" i="3"/>
  <c r="P922" i="3" s="1"/>
  <c r="Q922" i="3" s="1"/>
  <c r="O918" i="3"/>
  <c r="P918" i="3" s="1"/>
  <c r="Q918" i="3" s="1"/>
  <c r="O914" i="3"/>
  <c r="P914" i="3" s="1"/>
  <c r="Q914" i="3" s="1"/>
  <c r="O910" i="3"/>
  <c r="P910" i="3" s="1"/>
  <c r="Q910" i="3" s="1"/>
  <c r="O906" i="3"/>
  <c r="P906" i="3" s="1"/>
  <c r="Q906" i="3" s="1"/>
  <c r="O902" i="3"/>
  <c r="P902" i="3" s="1"/>
  <c r="Q902" i="3" s="1"/>
  <c r="O898" i="3"/>
  <c r="P898" i="3" s="1"/>
  <c r="Q898" i="3" s="1"/>
  <c r="O894" i="3"/>
  <c r="P894" i="3" s="1"/>
  <c r="Q894" i="3" s="1"/>
  <c r="O890" i="3"/>
  <c r="P890" i="3" s="1"/>
  <c r="Q890" i="3" s="1"/>
  <c r="O886" i="3"/>
  <c r="P886" i="3" s="1"/>
  <c r="Q886" i="3" s="1"/>
  <c r="O882" i="3"/>
  <c r="O878" i="3"/>
  <c r="P878" i="3" s="1"/>
  <c r="Q878" i="3" s="1"/>
  <c r="O874" i="3"/>
  <c r="P874" i="3" s="1"/>
  <c r="Q874" i="3" s="1"/>
  <c r="O870" i="3"/>
  <c r="P870" i="3" s="1"/>
  <c r="Q870" i="3" s="1"/>
  <c r="O866" i="3"/>
  <c r="P866" i="3" s="1"/>
  <c r="Q866" i="3" s="1"/>
  <c r="O862" i="3"/>
  <c r="P862" i="3" s="1"/>
  <c r="Q862" i="3" s="1"/>
  <c r="O858" i="3"/>
  <c r="P858" i="3" s="1"/>
  <c r="Q858" i="3" s="1"/>
  <c r="O854" i="3"/>
  <c r="P854" i="3" s="1"/>
  <c r="Q854" i="3" s="1"/>
  <c r="O850" i="3"/>
  <c r="P850" i="3" s="1"/>
  <c r="Q850" i="3" s="1"/>
  <c r="O846" i="3"/>
  <c r="P846" i="3" s="1"/>
  <c r="Q846" i="3" s="1"/>
  <c r="O842" i="3"/>
  <c r="P842" i="3" s="1"/>
  <c r="Q842" i="3" s="1"/>
  <c r="O838" i="3"/>
  <c r="P838" i="3" s="1"/>
  <c r="Q838" i="3" s="1"/>
  <c r="O834" i="3"/>
  <c r="P834" i="3" s="1"/>
  <c r="Q834" i="3" s="1"/>
  <c r="O830" i="3"/>
  <c r="P830" i="3" s="1"/>
  <c r="Q830" i="3" s="1"/>
  <c r="O823" i="3"/>
  <c r="P823" i="3" s="1"/>
  <c r="Q823" i="3" s="1"/>
  <c r="O819" i="3"/>
  <c r="P819" i="3" s="1"/>
  <c r="Q819" i="3" s="1"/>
  <c r="O815" i="3"/>
  <c r="P815" i="3" s="1"/>
  <c r="Q815" i="3" s="1"/>
  <c r="O811" i="3"/>
  <c r="P811" i="3" s="1"/>
  <c r="Q811" i="3" s="1"/>
  <c r="O807" i="3"/>
  <c r="P807" i="3" s="1"/>
  <c r="Q807" i="3" s="1"/>
  <c r="O803" i="3"/>
  <c r="P803" i="3" s="1"/>
  <c r="Q803" i="3" s="1"/>
  <c r="O795" i="3"/>
  <c r="P795" i="3" s="1"/>
  <c r="Q795" i="3" s="1"/>
  <c r="O791" i="3"/>
  <c r="P791" i="3" s="1"/>
  <c r="Q791" i="3" s="1"/>
  <c r="O787" i="3"/>
  <c r="P787" i="3" s="1"/>
  <c r="Q787" i="3" s="1"/>
  <c r="O783" i="3"/>
  <c r="P783" i="3" s="1"/>
  <c r="Q783" i="3" s="1"/>
  <c r="O779" i="3"/>
  <c r="P779" i="3" s="1"/>
  <c r="Q779" i="3" s="1"/>
  <c r="O775" i="3"/>
  <c r="P775" i="3" s="1"/>
  <c r="Q775" i="3" s="1"/>
  <c r="O771" i="3"/>
  <c r="P771" i="3" s="1"/>
  <c r="Q771" i="3" s="1"/>
  <c r="O767" i="3"/>
  <c r="P767" i="3" s="1"/>
  <c r="Q767" i="3" s="1"/>
  <c r="O763" i="3"/>
  <c r="P763" i="3" s="1"/>
  <c r="Q763" i="3" s="1"/>
  <c r="O759" i="3"/>
  <c r="P759" i="3" s="1"/>
  <c r="Q759" i="3" s="1"/>
  <c r="O755" i="3"/>
  <c r="P755" i="3" s="1"/>
  <c r="Q755" i="3" s="1"/>
  <c r="O751" i="3"/>
  <c r="P751" i="3" s="1"/>
  <c r="Q751" i="3" s="1"/>
  <c r="O747" i="3"/>
  <c r="O8" i="3"/>
  <c r="P8" i="3" s="1"/>
  <c r="O1202" i="3"/>
  <c r="P1202" i="3" s="1"/>
  <c r="Q1202" i="3" s="1"/>
  <c r="O1198" i="3"/>
  <c r="P1198" i="3" s="1"/>
  <c r="Q1198" i="3" s="1"/>
  <c r="O1190" i="3"/>
  <c r="P1190" i="3" s="1"/>
  <c r="Q1190" i="3" s="1"/>
  <c r="O971" i="3"/>
  <c r="P971" i="3" s="1"/>
  <c r="Q971" i="3" s="1"/>
  <c r="O1060" i="3"/>
  <c r="P1060" i="3" s="1"/>
  <c r="Q1060" i="3" s="1"/>
  <c r="O798" i="3"/>
  <c r="P798" i="3" s="1"/>
  <c r="Q798" i="3" s="1"/>
  <c r="O794" i="3"/>
  <c r="O790" i="3"/>
  <c r="P790" i="3" s="1"/>
  <c r="Q790" i="3" s="1"/>
  <c r="O786" i="3"/>
  <c r="P786" i="3" s="1"/>
  <c r="Q786" i="3" s="1"/>
  <c r="O782" i="3"/>
  <c r="P782" i="3" s="1"/>
  <c r="Q782" i="3" s="1"/>
  <c r="O778" i="3"/>
  <c r="P778" i="3" s="1"/>
  <c r="Q778" i="3" s="1"/>
  <c r="O774" i="3"/>
  <c r="P774" i="3" s="1"/>
  <c r="Q774" i="3" s="1"/>
  <c r="O770" i="3"/>
  <c r="P770" i="3" s="1"/>
  <c r="Q770" i="3" s="1"/>
  <c r="O766" i="3"/>
  <c r="P766" i="3" s="1"/>
  <c r="Q766" i="3" s="1"/>
  <c r="O762" i="3"/>
  <c r="P762" i="3" s="1"/>
  <c r="Q762" i="3" s="1"/>
  <c r="O758" i="3"/>
  <c r="P758" i="3" s="1"/>
  <c r="Q758" i="3" s="1"/>
  <c r="O754" i="3"/>
  <c r="P754" i="3" s="1"/>
  <c r="Q754" i="3" s="1"/>
  <c r="O750" i="3"/>
  <c r="P750" i="3" s="1"/>
  <c r="Q750" i="3" s="1"/>
  <c r="O746" i="3"/>
  <c r="O742" i="3"/>
  <c r="P742" i="3" s="1"/>
  <c r="Q742" i="3" s="1"/>
  <c r="O738" i="3"/>
  <c r="P738" i="3" s="1"/>
  <c r="Q738" i="3" s="1"/>
  <c r="O734" i="3"/>
  <c r="P734" i="3" s="1"/>
  <c r="Q734" i="3" s="1"/>
  <c r="O730" i="3"/>
  <c r="P730" i="3" s="1"/>
  <c r="Q730" i="3" s="1"/>
  <c r="O726" i="3"/>
  <c r="P726" i="3" s="1"/>
  <c r="Q726" i="3" s="1"/>
  <c r="O722" i="3"/>
  <c r="P722" i="3" s="1"/>
  <c r="Q722" i="3" s="1"/>
  <c r="O718" i="3"/>
  <c r="P718" i="3" s="1"/>
  <c r="Q718" i="3" s="1"/>
  <c r="O714" i="3"/>
  <c r="P714" i="3" s="1"/>
  <c r="Q714" i="3" s="1"/>
  <c r="O710" i="3"/>
  <c r="P710" i="3" s="1"/>
  <c r="Q710" i="3" s="1"/>
  <c r="O706" i="3"/>
  <c r="P706" i="3" s="1"/>
  <c r="Q706" i="3" s="1"/>
  <c r="O702" i="3"/>
  <c r="O698" i="3"/>
  <c r="O694" i="3"/>
  <c r="P694" i="3" s="1"/>
  <c r="Q694" i="3" s="1"/>
  <c r="O690" i="3"/>
  <c r="P690" i="3" s="1"/>
  <c r="Q690" i="3" s="1"/>
  <c r="O686" i="3"/>
  <c r="P686" i="3" s="1"/>
  <c r="Q686" i="3" s="1"/>
  <c r="O682" i="3"/>
  <c r="O678" i="3"/>
  <c r="P678" i="3" s="1"/>
  <c r="Q678" i="3" s="1"/>
  <c r="O674" i="3"/>
  <c r="P674" i="3" s="1"/>
  <c r="Q674" i="3" s="1"/>
  <c r="O670" i="3"/>
  <c r="P670" i="3" s="1"/>
  <c r="Q670" i="3" s="1"/>
  <c r="O666" i="3"/>
  <c r="P666" i="3" s="1"/>
  <c r="Q666" i="3" s="1"/>
  <c r="O662" i="3"/>
  <c r="P662" i="3" s="1"/>
  <c r="Q662" i="3" s="1"/>
  <c r="O658" i="3"/>
  <c r="P658" i="3" s="1"/>
  <c r="Q658" i="3" s="1"/>
  <c r="O654" i="3"/>
  <c r="P654" i="3" s="1"/>
  <c r="Q654" i="3" s="1"/>
  <c r="O650" i="3"/>
  <c r="P650" i="3" s="1"/>
  <c r="Q650" i="3" s="1"/>
  <c r="O646" i="3"/>
  <c r="P646" i="3" s="1"/>
  <c r="Q646" i="3" s="1"/>
  <c r="O642" i="3"/>
  <c r="P642" i="3" s="1"/>
  <c r="Q642" i="3" s="1"/>
  <c r="O638" i="3"/>
  <c r="P638" i="3" s="1"/>
  <c r="Q638" i="3" s="1"/>
  <c r="O634" i="3"/>
  <c r="P634" i="3" s="1"/>
  <c r="Q634" i="3" s="1"/>
  <c r="O630" i="3"/>
  <c r="P630" i="3" s="1"/>
  <c r="Q630" i="3" s="1"/>
  <c r="O626" i="3"/>
  <c r="P626" i="3" s="1"/>
  <c r="Q626" i="3" s="1"/>
  <c r="O622" i="3"/>
  <c r="P622" i="3" s="1"/>
  <c r="Q622" i="3" s="1"/>
  <c r="O618" i="3"/>
  <c r="P618" i="3" s="1"/>
  <c r="Q618" i="3" s="1"/>
  <c r="O606" i="3"/>
  <c r="P606" i="3" s="1"/>
  <c r="Q606" i="3" s="1"/>
  <c r="O610" i="3"/>
  <c r="P610" i="3" s="1"/>
  <c r="Q610" i="3" s="1"/>
  <c r="O602" i="3"/>
  <c r="P602" i="3" s="1"/>
  <c r="Q602" i="3" s="1"/>
  <c r="O598" i="3"/>
  <c r="P598" i="3" s="1"/>
  <c r="Q598" i="3" s="1"/>
  <c r="O594" i="3"/>
  <c r="P594" i="3" s="1"/>
  <c r="Q594" i="3" s="1"/>
  <c r="O590" i="3"/>
  <c r="P590" i="3" s="1"/>
  <c r="Q590" i="3" s="1"/>
  <c r="O586" i="3"/>
  <c r="P586" i="3" s="1"/>
  <c r="Q586" i="3" s="1"/>
  <c r="O582" i="3"/>
  <c r="O574" i="3"/>
  <c r="P574" i="3" s="1"/>
  <c r="Q574" i="3" s="1"/>
  <c r="O570" i="3"/>
  <c r="P570" i="3" s="1"/>
  <c r="Q570" i="3" s="1"/>
  <c r="O566" i="3"/>
  <c r="P566" i="3" s="1"/>
  <c r="Q566" i="3" s="1"/>
  <c r="O562" i="3"/>
  <c r="P562" i="3" s="1"/>
  <c r="Q562" i="3" s="1"/>
  <c r="O558" i="3"/>
  <c r="P558" i="3" s="1"/>
  <c r="Q558" i="3" s="1"/>
  <c r="O554" i="3"/>
  <c r="P554" i="3" s="1"/>
  <c r="Q554" i="3" s="1"/>
  <c r="O550" i="3"/>
  <c r="P550" i="3" s="1"/>
  <c r="Q550" i="3" s="1"/>
  <c r="O546" i="3"/>
  <c r="P546" i="3" s="1"/>
  <c r="Q546" i="3" s="1"/>
  <c r="O542" i="3"/>
  <c r="P542" i="3" s="1"/>
  <c r="Q542" i="3" s="1"/>
  <c r="O538" i="3"/>
  <c r="P538" i="3" s="1"/>
  <c r="Q538" i="3" s="1"/>
  <c r="O534" i="3"/>
  <c r="P534" i="3" s="1"/>
  <c r="Q534" i="3" s="1"/>
  <c r="O530" i="3"/>
  <c r="P530" i="3" s="1"/>
  <c r="Q530" i="3" s="1"/>
  <c r="O526" i="3"/>
  <c r="P526" i="3" s="1"/>
  <c r="Q526" i="3" s="1"/>
  <c r="O522" i="3"/>
  <c r="P522" i="3" s="1"/>
  <c r="Q522" i="3" s="1"/>
  <c r="O518" i="3"/>
  <c r="P518" i="3" s="1"/>
  <c r="Q518" i="3" s="1"/>
  <c r="O514" i="3"/>
  <c r="O510" i="3"/>
  <c r="P510" i="3" s="1"/>
  <c r="Q510" i="3" s="1"/>
  <c r="O506" i="3"/>
  <c r="P506" i="3" s="1"/>
  <c r="Q506" i="3" s="1"/>
  <c r="O502" i="3"/>
  <c r="P502" i="3" s="1"/>
  <c r="Q502" i="3" s="1"/>
  <c r="O498" i="3"/>
  <c r="P498" i="3" s="1"/>
  <c r="Q498" i="3" s="1"/>
  <c r="O494" i="3"/>
  <c r="P494" i="3" s="1"/>
  <c r="Q494" i="3" s="1"/>
  <c r="O490" i="3"/>
  <c r="P490" i="3" s="1"/>
  <c r="Q490" i="3" s="1"/>
  <c r="O485" i="3"/>
  <c r="P485" i="3" s="1"/>
  <c r="Q485" i="3" s="1"/>
  <c r="O482" i="3"/>
  <c r="P482" i="3" s="1"/>
  <c r="Q482" i="3" s="1"/>
  <c r="O478" i="3"/>
  <c r="P478" i="3" s="1"/>
  <c r="Q478" i="3" s="1"/>
  <c r="O474" i="3"/>
  <c r="P474" i="3" s="1"/>
  <c r="Q474" i="3" s="1"/>
  <c r="O466" i="3"/>
  <c r="P466" i="3" s="1"/>
  <c r="Q466" i="3" s="1"/>
  <c r="O462" i="3"/>
  <c r="O458" i="3"/>
  <c r="P458" i="3" s="1"/>
  <c r="Q458" i="3" s="1"/>
  <c r="O454" i="3"/>
  <c r="P454" i="3" s="1"/>
  <c r="Q454" i="3" s="1"/>
  <c r="O450" i="3"/>
  <c r="P450" i="3" s="1"/>
  <c r="Q450" i="3" s="1"/>
  <c r="O446" i="3"/>
  <c r="P446" i="3" s="1"/>
  <c r="Q446" i="3" s="1"/>
  <c r="O442" i="3"/>
  <c r="P442" i="3" s="1"/>
  <c r="Q442" i="3" s="1"/>
  <c r="O438" i="3"/>
  <c r="P438" i="3" s="1"/>
  <c r="Q438" i="3" s="1"/>
  <c r="O434" i="3"/>
  <c r="P434" i="3" s="1"/>
  <c r="Q434" i="3" s="1"/>
  <c r="O430" i="3"/>
  <c r="P430" i="3" s="1"/>
  <c r="Q430" i="3" s="1"/>
  <c r="O426" i="3"/>
  <c r="P426" i="3" s="1"/>
  <c r="Q426" i="3" s="1"/>
  <c r="O422" i="3"/>
  <c r="P422" i="3" s="1"/>
  <c r="Q422" i="3" s="1"/>
  <c r="O418" i="3"/>
  <c r="P418" i="3" s="1"/>
  <c r="Q418" i="3" s="1"/>
  <c r="O414" i="3"/>
  <c r="P414" i="3" s="1"/>
  <c r="Q414" i="3" s="1"/>
  <c r="O314" i="3"/>
  <c r="P314" i="3" s="1"/>
  <c r="Q314" i="3" s="1"/>
  <c r="O194" i="3"/>
  <c r="P194" i="3" s="1"/>
  <c r="Q194" i="3" s="1"/>
  <c r="O190" i="3"/>
  <c r="P190" i="3" s="1"/>
  <c r="Q190" i="3" s="1"/>
  <c r="O186" i="3"/>
  <c r="P186" i="3" s="1"/>
  <c r="Q186" i="3" s="1"/>
  <c r="O182" i="3"/>
  <c r="P182" i="3" s="1"/>
  <c r="Q182" i="3" s="1"/>
  <c r="O178" i="3"/>
  <c r="P178" i="3" s="1"/>
  <c r="Q178" i="3" s="1"/>
  <c r="O174" i="3"/>
  <c r="P174" i="3" s="1"/>
  <c r="Q174" i="3" s="1"/>
  <c r="O170" i="3"/>
  <c r="P170" i="3" s="1"/>
  <c r="Q170" i="3" s="1"/>
  <c r="O166" i="3"/>
  <c r="P166" i="3" s="1"/>
  <c r="Q166" i="3" s="1"/>
  <c r="O162" i="3"/>
  <c r="P162" i="3" s="1"/>
  <c r="Q162" i="3" s="1"/>
  <c r="O158" i="3"/>
  <c r="P158" i="3" s="1"/>
  <c r="Q158" i="3" s="1"/>
  <c r="O154" i="3"/>
  <c r="P154" i="3" s="1"/>
  <c r="Q154" i="3" s="1"/>
  <c r="O146" i="3"/>
  <c r="P146" i="3" s="1"/>
  <c r="Q146" i="3" s="1"/>
  <c r="O142" i="3"/>
  <c r="P142" i="3" s="1"/>
  <c r="Q142" i="3" s="1"/>
  <c r="O138" i="3"/>
  <c r="P138" i="3" s="1"/>
  <c r="Q138" i="3" s="1"/>
  <c r="O134" i="3"/>
  <c r="P134" i="3" s="1"/>
  <c r="Q134" i="3" s="1"/>
  <c r="O130" i="3"/>
  <c r="P130" i="3" s="1"/>
  <c r="Q130" i="3" s="1"/>
  <c r="O126" i="3"/>
  <c r="P126" i="3" s="1"/>
  <c r="Q126" i="3" s="1"/>
  <c r="O122" i="3"/>
  <c r="P122" i="3" s="1"/>
  <c r="Q122" i="3" s="1"/>
  <c r="O118" i="3"/>
  <c r="P118" i="3" s="1"/>
  <c r="Q118" i="3" s="1"/>
  <c r="O114" i="3"/>
  <c r="P114" i="3" s="1"/>
  <c r="Q114" i="3" s="1"/>
  <c r="O110" i="3"/>
  <c r="P110" i="3" s="1"/>
  <c r="Q110" i="3" s="1"/>
  <c r="O106" i="3"/>
  <c r="P106" i="3" s="1"/>
  <c r="Q106" i="3" s="1"/>
  <c r="O102" i="3"/>
  <c r="O98" i="3"/>
  <c r="P98" i="3" s="1"/>
  <c r="Q98" i="3" s="1"/>
  <c r="O94" i="3"/>
  <c r="P94" i="3" s="1"/>
  <c r="Q94" i="3" s="1"/>
  <c r="O90" i="3"/>
  <c r="P90" i="3" s="1"/>
  <c r="Q90" i="3" s="1"/>
  <c r="O86" i="3"/>
  <c r="O82" i="3"/>
  <c r="P82" i="3" s="1"/>
  <c r="Q82" i="3" s="1"/>
  <c r="O78" i="3"/>
  <c r="P78" i="3" s="1"/>
  <c r="Q78" i="3" s="1"/>
  <c r="O74" i="3"/>
  <c r="P74" i="3" s="1"/>
  <c r="Q74" i="3" s="1"/>
  <c r="O70" i="3"/>
  <c r="P70" i="3" s="1"/>
  <c r="Q70" i="3" s="1"/>
  <c r="O66" i="3"/>
  <c r="P66" i="3" s="1"/>
  <c r="Q66" i="3" s="1"/>
  <c r="O62" i="3"/>
  <c r="P62" i="3" s="1"/>
  <c r="Q62" i="3" s="1"/>
  <c r="O58" i="3"/>
  <c r="P58" i="3" s="1"/>
  <c r="Q58" i="3" s="1"/>
  <c r="O54" i="3"/>
  <c r="P54" i="3" s="1"/>
  <c r="Q54" i="3" s="1"/>
  <c r="O26" i="3"/>
  <c r="P26" i="3" s="1"/>
  <c r="Q26" i="3" s="1"/>
  <c r="O22" i="3"/>
  <c r="P22" i="3" s="1"/>
  <c r="Q22" i="3" s="1"/>
  <c r="O578" i="3"/>
  <c r="P578" i="3" s="1"/>
  <c r="Q578" i="3" s="1"/>
  <c r="O410" i="3"/>
  <c r="P410" i="3" s="1"/>
  <c r="Q410" i="3" s="1"/>
  <c r="O406" i="3"/>
  <c r="P406" i="3" s="1"/>
  <c r="Q406" i="3" s="1"/>
  <c r="O402" i="3"/>
  <c r="P402" i="3" s="1"/>
  <c r="Q402" i="3" s="1"/>
  <c r="O398" i="3"/>
  <c r="P398" i="3" s="1"/>
  <c r="Q398" i="3" s="1"/>
  <c r="O394" i="3"/>
  <c r="O390" i="3"/>
  <c r="P390" i="3" s="1"/>
  <c r="Q390" i="3" s="1"/>
  <c r="O386" i="3"/>
  <c r="P386" i="3" s="1"/>
  <c r="Q386" i="3" s="1"/>
  <c r="O382" i="3"/>
  <c r="P382" i="3" s="1"/>
  <c r="Q382" i="3" s="1"/>
  <c r="O378" i="3"/>
  <c r="P378" i="3" s="1"/>
  <c r="Q378" i="3" s="1"/>
  <c r="O374" i="3"/>
  <c r="P374" i="3" s="1"/>
  <c r="Q374" i="3" s="1"/>
  <c r="O370" i="3"/>
  <c r="P370" i="3" s="1"/>
  <c r="Q370" i="3" s="1"/>
  <c r="O366" i="3"/>
  <c r="P366" i="3" s="1"/>
  <c r="Q366" i="3" s="1"/>
  <c r="O362" i="3"/>
  <c r="P362" i="3" s="1"/>
  <c r="Q362" i="3" s="1"/>
  <c r="O358" i="3"/>
  <c r="P358" i="3" s="1"/>
  <c r="Q358" i="3" s="1"/>
  <c r="O354" i="3"/>
  <c r="P354" i="3" s="1"/>
  <c r="Q354" i="3" s="1"/>
  <c r="O310" i="3"/>
  <c r="P310" i="3" s="1"/>
  <c r="Q310" i="3" s="1"/>
  <c r="O306" i="3"/>
  <c r="P306" i="3" s="1"/>
  <c r="Q306" i="3" s="1"/>
  <c r="O302" i="3"/>
  <c r="P302" i="3" s="1"/>
  <c r="Q302" i="3" s="1"/>
  <c r="O298" i="3"/>
  <c r="P298" i="3" s="1"/>
  <c r="Q298" i="3" s="1"/>
  <c r="O294" i="3"/>
  <c r="P294" i="3" s="1"/>
  <c r="Q294" i="3" s="1"/>
  <c r="O290" i="3"/>
  <c r="P290" i="3" s="1"/>
  <c r="Q290" i="3" s="1"/>
  <c r="O286" i="3"/>
  <c r="P286" i="3" s="1"/>
  <c r="Q286" i="3" s="1"/>
  <c r="O282" i="3"/>
  <c r="P282" i="3" s="1"/>
  <c r="Q282" i="3" s="1"/>
  <c r="O278" i="3"/>
  <c r="P278" i="3" s="1"/>
  <c r="Q278" i="3" s="1"/>
  <c r="O274" i="3"/>
  <c r="P274" i="3" s="1"/>
  <c r="Q274" i="3" s="1"/>
  <c r="O270" i="3"/>
  <c r="P270" i="3" s="1"/>
  <c r="Q270" i="3" s="1"/>
  <c r="O266" i="3"/>
  <c r="P266" i="3" s="1"/>
  <c r="Q266" i="3" s="1"/>
  <c r="O262" i="3"/>
  <c r="P262" i="3" s="1"/>
  <c r="Q262" i="3" s="1"/>
  <c r="O258" i="3"/>
  <c r="P258" i="3" s="1"/>
  <c r="Q258" i="3" s="1"/>
  <c r="O254" i="3"/>
  <c r="P254" i="3" s="1"/>
  <c r="Q254" i="3" s="1"/>
  <c r="O250" i="3"/>
  <c r="P250" i="3" s="1"/>
  <c r="Q250" i="3" s="1"/>
  <c r="O246" i="3"/>
  <c r="P246" i="3" s="1"/>
  <c r="Q246" i="3" s="1"/>
  <c r="O242" i="3"/>
  <c r="O238" i="3"/>
  <c r="P238" i="3" s="1"/>
  <c r="Q238" i="3" s="1"/>
  <c r="O234" i="3"/>
  <c r="P234" i="3" s="1"/>
  <c r="Q234" i="3" s="1"/>
  <c r="O230" i="3"/>
  <c r="P230" i="3" s="1"/>
  <c r="Q230" i="3" s="1"/>
  <c r="O226" i="3"/>
  <c r="P226" i="3" s="1"/>
  <c r="Q226" i="3" s="1"/>
  <c r="O222" i="3"/>
  <c r="P222" i="3" s="1"/>
  <c r="Q222" i="3" s="1"/>
  <c r="O218" i="3"/>
  <c r="P218" i="3" s="1"/>
  <c r="Q218" i="3" s="1"/>
  <c r="O214" i="3"/>
  <c r="P214" i="3" s="1"/>
  <c r="Q214" i="3" s="1"/>
  <c r="O210" i="3"/>
  <c r="P210" i="3" s="1"/>
  <c r="Q210" i="3" s="1"/>
  <c r="O206" i="3"/>
  <c r="P206" i="3" s="1"/>
  <c r="Q206" i="3" s="1"/>
  <c r="O202" i="3"/>
  <c r="P202" i="3" s="1"/>
  <c r="Q202" i="3" s="1"/>
  <c r="O38" i="3"/>
  <c r="P38" i="3" s="1"/>
  <c r="Q38" i="3" s="1"/>
  <c r="O14" i="3"/>
  <c r="P14" i="3" s="1"/>
  <c r="Q14" i="3" s="1"/>
  <c r="O10" i="3"/>
  <c r="P10" i="3" s="1"/>
  <c r="Q10" i="3" s="1"/>
  <c r="O743" i="3"/>
  <c r="P743" i="3" s="1"/>
  <c r="Q743" i="3" s="1"/>
  <c r="O739" i="3"/>
  <c r="P739" i="3" s="1"/>
  <c r="Q739" i="3" s="1"/>
  <c r="O735" i="3"/>
  <c r="P735" i="3" s="1"/>
  <c r="Q735" i="3" s="1"/>
  <c r="O731" i="3"/>
  <c r="P731" i="3" s="1"/>
  <c r="Q731" i="3" s="1"/>
  <c r="O727" i="3"/>
  <c r="P727" i="3" s="1"/>
  <c r="Q727" i="3" s="1"/>
  <c r="O723" i="3"/>
  <c r="P723" i="3" s="1"/>
  <c r="Q723" i="3" s="1"/>
  <c r="O719" i="3"/>
  <c r="P719" i="3" s="1"/>
  <c r="Q719" i="3" s="1"/>
  <c r="O715" i="3"/>
  <c r="P715" i="3" s="1"/>
  <c r="Q715" i="3" s="1"/>
  <c r="O711" i="3"/>
  <c r="P711" i="3" s="1"/>
  <c r="Q711" i="3" s="1"/>
  <c r="O707" i="3"/>
  <c r="P707" i="3" s="1"/>
  <c r="Q707" i="3" s="1"/>
  <c r="O703" i="3"/>
  <c r="O699" i="3"/>
  <c r="P699" i="3" s="1"/>
  <c r="Q699" i="3" s="1"/>
  <c r="O695" i="3"/>
  <c r="P695" i="3" s="1"/>
  <c r="Q695" i="3" s="1"/>
  <c r="O691" i="3"/>
  <c r="P691" i="3" s="1"/>
  <c r="Q691" i="3" s="1"/>
  <c r="O687" i="3"/>
  <c r="P687" i="3" s="1"/>
  <c r="Q687" i="3" s="1"/>
  <c r="O683" i="3"/>
  <c r="P683" i="3" s="1"/>
  <c r="Q683" i="3" s="1"/>
  <c r="O679" i="3"/>
  <c r="P679" i="3" s="1"/>
  <c r="Q679" i="3" s="1"/>
  <c r="O675" i="3"/>
  <c r="P675" i="3" s="1"/>
  <c r="Q675" i="3" s="1"/>
  <c r="O671" i="3"/>
  <c r="P671" i="3" s="1"/>
  <c r="Q671" i="3" s="1"/>
  <c r="O667" i="3"/>
  <c r="P667" i="3" s="1"/>
  <c r="Q667" i="3" s="1"/>
  <c r="O663" i="3"/>
  <c r="P663" i="3" s="1"/>
  <c r="Q663" i="3" s="1"/>
  <c r="O659" i="3"/>
  <c r="P659" i="3" s="1"/>
  <c r="Q659" i="3" s="1"/>
  <c r="O655" i="3"/>
  <c r="P655" i="3" s="1"/>
  <c r="Q655" i="3" s="1"/>
  <c r="O651" i="3"/>
  <c r="P651" i="3" s="1"/>
  <c r="Q651" i="3" s="1"/>
  <c r="O647" i="3"/>
  <c r="P647" i="3" s="1"/>
  <c r="Q647" i="3" s="1"/>
  <c r="O643" i="3"/>
  <c r="P643" i="3" s="1"/>
  <c r="Q643" i="3" s="1"/>
  <c r="O639" i="3"/>
  <c r="P639" i="3" s="1"/>
  <c r="Q639" i="3" s="1"/>
  <c r="O635" i="3"/>
  <c r="P635" i="3" s="1"/>
  <c r="Q635" i="3" s="1"/>
  <c r="O631" i="3"/>
  <c r="P631" i="3" s="1"/>
  <c r="Q631" i="3" s="1"/>
  <c r="O627" i="3"/>
  <c r="P627" i="3" s="1"/>
  <c r="Q627" i="3" s="1"/>
  <c r="O623" i="3"/>
  <c r="O619" i="3"/>
  <c r="P619" i="3" s="1"/>
  <c r="Q619" i="3" s="1"/>
  <c r="O615" i="3"/>
  <c r="P615" i="3" s="1"/>
  <c r="Q615" i="3" s="1"/>
  <c r="O611" i="3"/>
  <c r="P611" i="3" s="1"/>
  <c r="Q611" i="3" s="1"/>
  <c r="O607" i="3"/>
  <c r="P607" i="3" s="1"/>
  <c r="Q607" i="3" s="1"/>
  <c r="O603" i="3"/>
  <c r="P603" i="3" s="1"/>
  <c r="Q603" i="3" s="1"/>
  <c r="O599" i="3"/>
  <c r="P599" i="3" s="1"/>
  <c r="Q599" i="3" s="1"/>
  <c r="O595" i="3"/>
  <c r="P595" i="3" s="1"/>
  <c r="Q595" i="3" s="1"/>
  <c r="O591" i="3"/>
  <c r="P591" i="3" s="1"/>
  <c r="Q591" i="3" s="1"/>
  <c r="O587" i="3"/>
  <c r="P587" i="3" s="1"/>
  <c r="Q587" i="3" s="1"/>
  <c r="O583" i="3"/>
  <c r="P583" i="3" s="1"/>
  <c r="Q583" i="3" s="1"/>
  <c r="O579" i="3"/>
  <c r="P579" i="3" s="1"/>
  <c r="Q579" i="3" s="1"/>
  <c r="O575" i="3"/>
  <c r="O571" i="3"/>
  <c r="P571" i="3" s="1"/>
  <c r="Q571" i="3" s="1"/>
  <c r="O567" i="3"/>
  <c r="P567" i="3" s="1"/>
  <c r="Q567" i="3" s="1"/>
  <c r="O563" i="3"/>
  <c r="P563" i="3" s="1"/>
  <c r="Q563" i="3" s="1"/>
  <c r="O559" i="3"/>
  <c r="P559" i="3" s="1"/>
  <c r="Q559" i="3" s="1"/>
  <c r="O555" i="3"/>
  <c r="P555" i="3" s="1"/>
  <c r="Q555" i="3" s="1"/>
  <c r="O551" i="3"/>
  <c r="P551" i="3" s="1"/>
  <c r="Q551" i="3" s="1"/>
  <c r="O547" i="3"/>
  <c r="P547" i="3" s="1"/>
  <c r="Q547" i="3" s="1"/>
  <c r="O543" i="3"/>
  <c r="P543" i="3" s="1"/>
  <c r="Q543" i="3" s="1"/>
  <c r="O539" i="3"/>
  <c r="P539" i="3" s="1"/>
  <c r="Q539" i="3" s="1"/>
  <c r="O535" i="3"/>
  <c r="P535" i="3" s="1"/>
  <c r="Q535" i="3" s="1"/>
  <c r="O531" i="3"/>
  <c r="P531" i="3" s="1"/>
  <c r="Q531" i="3" s="1"/>
  <c r="O527" i="3"/>
  <c r="P527" i="3" s="1"/>
  <c r="Q527" i="3" s="1"/>
  <c r="O523" i="3"/>
  <c r="P523" i="3" s="1"/>
  <c r="Q523" i="3" s="1"/>
  <c r="O519" i="3"/>
  <c r="P519" i="3" s="1"/>
  <c r="Q519" i="3" s="1"/>
  <c r="O515" i="3"/>
  <c r="P515" i="3" s="1"/>
  <c r="Q515" i="3" s="1"/>
  <c r="O511" i="3"/>
  <c r="P511" i="3" s="1"/>
  <c r="Q511" i="3" s="1"/>
  <c r="O507" i="3"/>
  <c r="P507" i="3" s="1"/>
  <c r="Q507" i="3" s="1"/>
  <c r="O503" i="3"/>
  <c r="P503" i="3" s="1"/>
  <c r="Q503" i="3" s="1"/>
  <c r="O499" i="3"/>
  <c r="P499" i="3" s="1"/>
  <c r="Q499" i="3" s="1"/>
  <c r="O495" i="3"/>
  <c r="O491" i="3"/>
  <c r="P491" i="3" s="1"/>
  <c r="Q491" i="3" s="1"/>
  <c r="O486" i="3"/>
  <c r="P486" i="3" s="1"/>
  <c r="Q486" i="3" s="1"/>
  <c r="O489" i="3"/>
  <c r="P489" i="3" s="1"/>
  <c r="Q489" i="3" s="1"/>
  <c r="O479" i="3"/>
  <c r="P479" i="3" s="1"/>
  <c r="Q479" i="3" s="1"/>
  <c r="O475" i="3"/>
  <c r="P475" i="3" s="1"/>
  <c r="Q475" i="3" s="1"/>
  <c r="O467" i="3"/>
  <c r="P467" i="3" s="1"/>
  <c r="Q467" i="3" s="1"/>
  <c r="O463" i="3"/>
  <c r="P463" i="3" s="1"/>
  <c r="Q463" i="3" s="1"/>
  <c r="O459" i="3"/>
  <c r="P459" i="3" s="1"/>
  <c r="Q459" i="3" s="1"/>
  <c r="O455" i="3"/>
  <c r="P455" i="3" s="1"/>
  <c r="Q455" i="3" s="1"/>
  <c r="O451" i="3"/>
  <c r="P451" i="3" s="1"/>
  <c r="Q451" i="3" s="1"/>
  <c r="O447" i="3"/>
  <c r="P447" i="3" s="1"/>
  <c r="Q447" i="3" s="1"/>
  <c r="O443" i="3"/>
  <c r="O439" i="3"/>
  <c r="P439" i="3" s="1"/>
  <c r="Q439" i="3" s="1"/>
  <c r="O435" i="3"/>
  <c r="P435" i="3" s="1"/>
  <c r="Q435" i="3" s="1"/>
  <c r="O431" i="3"/>
  <c r="P431" i="3" s="1"/>
  <c r="Q431" i="3" s="1"/>
  <c r="O427" i="3"/>
  <c r="P427" i="3" s="1"/>
  <c r="Q427" i="3" s="1"/>
  <c r="O423" i="3"/>
  <c r="P423" i="3" s="1"/>
  <c r="Q423" i="3" s="1"/>
  <c r="O419" i="3"/>
  <c r="P419" i="3" s="1"/>
  <c r="Q419" i="3" s="1"/>
  <c r="O415" i="3"/>
  <c r="P415" i="3" s="1"/>
  <c r="Q415" i="3" s="1"/>
  <c r="O411" i="3"/>
  <c r="P411" i="3" s="1"/>
  <c r="Q411" i="3" s="1"/>
  <c r="O407" i="3"/>
  <c r="P407" i="3" s="1"/>
  <c r="Q407" i="3" s="1"/>
  <c r="O403" i="3"/>
  <c r="P403" i="3" s="1"/>
  <c r="Q403" i="3" s="1"/>
  <c r="O399" i="3"/>
  <c r="P399" i="3" s="1"/>
  <c r="Q399" i="3" s="1"/>
  <c r="O395" i="3"/>
  <c r="P395" i="3" s="1"/>
  <c r="Q395" i="3" s="1"/>
  <c r="O391" i="3"/>
  <c r="P391" i="3" s="1"/>
  <c r="Q391" i="3" s="1"/>
  <c r="O387" i="3"/>
  <c r="P387" i="3" s="1"/>
  <c r="Q387" i="3" s="1"/>
  <c r="O383" i="3"/>
  <c r="P383" i="3" s="1"/>
  <c r="Q383" i="3" s="1"/>
  <c r="O379" i="3"/>
  <c r="P379" i="3" s="1"/>
  <c r="Q379" i="3" s="1"/>
  <c r="O375" i="3"/>
  <c r="P375" i="3" s="1"/>
  <c r="Q375" i="3" s="1"/>
  <c r="O371" i="3"/>
  <c r="P371" i="3" s="1"/>
  <c r="Q371" i="3" s="1"/>
  <c r="O367" i="3"/>
  <c r="P367" i="3" s="1"/>
  <c r="Q367" i="3" s="1"/>
  <c r="O363" i="3"/>
  <c r="O359" i="3"/>
  <c r="P359" i="3" s="1"/>
  <c r="Q359" i="3" s="1"/>
  <c r="O355" i="3"/>
  <c r="P355" i="3" s="1"/>
  <c r="Q355" i="3" s="1"/>
  <c r="O311" i="3"/>
  <c r="P311" i="3" s="1"/>
  <c r="Q311" i="3" s="1"/>
  <c r="O307" i="3"/>
  <c r="P307" i="3" s="1"/>
  <c r="Q307" i="3" s="1"/>
  <c r="O303" i="3"/>
  <c r="P303" i="3" s="1"/>
  <c r="Q303" i="3" s="1"/>
  <c r="O299" i="3"/>
  <c r="P299" i="3" s="1"/>
  <c r="Q299" i="3" s="1"/>
  <c r="O295" i="3"/>
  <c r="P295" i="3" s="1"/>
  <c r="Q295" i="3" s="1"/>
  <c r="O291" i="3"/>
  <c r="P291" i="3" s="1"/>
  <c r="Q291" i="3" s="1"/>
  <c r="O287" i="3"/>
  <c r="P287" i="3" s="1"/>
  <c r="Q287" i="3" s="1"/>
  <c r="O283" i="3"/>
  <c r="P283" i="3" s="1"/>
  <c r="Q283" i="3" s="1"/>
  <c r="O279" i="3"/>
  <c r="P279" i="3" s="1"/>
  <c r="Q279" i="3" s="1"/>
  <c r="O275" i="3"/>
  <c r="O271" i="3"/>
  <c r="P271" i="3" s="1"/>
  <c r="Q271" i="3" s="1"/>
  <c r="O267" i="3"/>
  <c r="P267" i="3" s="1"/>
  <c r="Q267" i="3" s="1"/>
  <c r="O263" i="3"/>
  <c r="P263" i="3" s="1"/>
  <c r="Q263" i="3" s="1"/>
  <c r="O259" i="3"/>
  <c r="P259" i="3" s="1"/>
  <c r="Q259" i="3" s="1"/>
  <c r="O255" i="3"/>
  <c r="P255" i="3" s="1"/>
  <c r="Q255" i="3" s="1"/>
  <c r="O251" i="3"/>
  <c r="P251" i="3" s="1"/>
  <c r="Q251" i="3" s="1"/>
  <c r="O247" i="3"/>
  <c r="P247" i="3" s="1"/>
  <c r="Q247" i="3" s="1"/>
  <c r="O243" i="3"/>
  <c r="P243" i="3" s="1"/>
  <c r="Q243" i="3" s="1"/>
  <c r="O239" i="3"/>
  <c r="P239" i="3" s="1"/>
  <c r="Q239" i="3" s="1"/>
  <c r="O235" i="3"/>
  <c r="P235" i="3" s="1"/>
  <c r="Q235" i="3" s="1"/>
  <c r="O231" i="3"/>
  <c r="P231" i="3" s="1"/>
  <c r="Q231" i="3" s="1"/>
  <c r="O227" i="3"/>
  <c r="O223" i="3"/>
  <c r="P223" i="3" s="1"/>
  <c r="Q223" i="3" s="1"/>
  <c r="O219" i="3"/>
  <c r="P219" i="3" s="1"/>
  <c r="Q219" i="3" s="1"/>
  <c r="O215" i="3"/>
  <c r="P215" i="3" s="1"/>
  <c r="Q215" i="3" s="1"/>
  <c r="O211" i="3"/>
  <c r="O207" i="3"/>
  <c r="P207" i="3" s="1"/>
  <c r="Q207" i="3" s="1"/>
  <c r="O203" i="3"/>
  <c r="P203" i="3" s="1"/>
  <c r="Q203" i="3" s="1"/>
  <c r="O15" i="3"/>
  <c r="P15" i="3" s="1"/>
  <c r="Q15" i="3" s="1"/>
  <c r="O11" i="3"/>
  <c r="P11" i="3" s="1"/>
  <c r="Q11" i="3" s="1"/>
  <c r="O191" i="3"/>
  <c r="P191" i="3" s="1"/>
  <c r="Q191" i="3" s="1"/>
  <c r="O187" i="3"/>
  <c r="P187" i="3" s="1"/>
  <c r="Q187" i="3" s="1"/>
  <c r="O183" i="3"/>
  <c r="P183" i="3" s="1"/>
  <c r="Q183" i="3" s="1"/>
  <c r="O179" i="3"/>
  <c r="P179" i="3" s="1"/>
  <c r="Q179" i="3" s="1"/>
  <c r="O175" i="3"/>
  <c r="P175" i="3" s="1"/>
  <c r="Q175" i="3" s="1"/>
  <c r="O171" i="3"/>
  <c r="P171" i="3" s="1"/>
  <c r="Q171" i="3" s="1"/>
  <c r="O167" i="3"/>
  <c r="P167" i="3" s="1"/>
  <c r="Q167" i="3" s="1"/>
  <c r="O163" i="3"/>
  <c r="P163" i="3" s="1"/>
  <c r="Q163" i="3" s="1"/>
  <c r="O159" i="3"/>
  <c r="P159" i="3" s="1"/>
  <c r="Q159" i="3" s="1"/>
  <c r="O155" i="3"/>
  <c r="P155" i="3" s="1"/>
  <c r="Q155" i="3" s="1"/>
  <c r="O147" i="3"/>
  <c r="P147" i="3" s="1"/>
  <c r="Q147" i="3" s="1"/>
  <c r="O143" i="3"/>
  <c r="O139" i="3"/>
  <c r="P139" i="3" s="1"/>
  <c r="Q139" i="3" s="1"/>
  <c r="O135" i="3"/>
  <c r="P135" i="3" s="1"/>
  <c r="Q135" i="3" s="1"/>
  <c r="O131" i="3"/>
  <c r="P131" i="3" s="1"/>
  <c r="Q131" i="3" s="1"/>
  <c r="O127" i="3"/>
  <c r="O123" i="3"/>
  <c r="P123" i="3" s="1"/>
  <c r="Q123" i="3" s="1"/>
  <c r="O119" i="3"/>
  <c r="P119" i="3" s="1"/>
  <c r="Q119" i="3" s="1"/>
  <c r="O115" i="3"/>
  <c r="P115" i="3" s="1"/>
  <c r="Q115" i="3" s="1"/>
  <c r="O111" i="3"/>
  <c r="P111" i="3" s="1"/>
  <c r="Q111" i="3" s="1"/>
  <c r="O107" i="3"/>
  <c r="P107" i="3" s="1"/>
  <c r="Q107" i="3" s="1"/>
  <c r="O103" i="3"/>
  <c r="P103" i="3" s="1"/>
  <c r="Q103" i="3" s="1"/>
  <c r="O99" i="3"/>
  <c r="P99" i="3" s="1"/>
  <c r="Q99" i="3" s="1"/>
  <c r="O95" i="3"/>
  <c r="P95" i="3" s="1"/>
  <c r="Q95" i="3" s="1"/>
  <c r="O91" i="3"/>
  <c r="P91" i="3" s="1"/>
  <c r="Q91" i="3" s="1"/>
  <c r="O87" i="3"/>
  <c r="P87" i="3" s="1"/>
  <c r="Q87" i="3" s="1"/>
  <c r="O83" i="3"/>
  <c r="P83" i="3" s="1"/>
  <c r="Q83" i="3" s="1"/>
  <c r="O79" i="3"/>
  <c r="P79" i="3" s="1"/>
  <c r="Q79" i="3" s="1"/>
  <c r="O75" i="3"/>
  <c r="P75" i="3" s="1"/>
  <c r="Q75" i="3" s="1"/>
  <c r="O71" i="3"/>
  <c r="P71" i="3" s="1"/>
  <c r="Q71" i="3" s="1"/>
  <c r="O67" i="3"/>
  <c r="P67" i="3" s="1"/>
  <c r="Q67" i="3" s="1"/>
  <c r="O63" i="3"/>
  <c r="P63" i="3" s="1"/>
  <c r="Q63" i="3" s="1"/>
  <c r="O59" i="3"/>
  <c r="P59" i="3" s="1"/>
  <c r="Q59" i="3" s="1"/>
  <c r="O55" i="3"/>
  <c r="P55" i="3" s="1"/>
  <c r="Q55" i="3" s="1"/>
  <c r="O27" i="3"/>
  <c r="P27" i="3" s="1"/>
  <c r="Q27" i="3" s="1"/>
  <c r="O23" i="3"/>
  <c r="P23" i="3" s="1"/>
  <c r="Q23" i="3" s="1"/>
  <c r="O19" i="3"/>
  <c r="P19" i="3" s="1"/>
  <c r="Q19" i="3" s="1"/>
  <c r="O1191" i="3"/>
  <c r="P1191" i="3" s="1"/>
  <c r="Q1191" i="3" s="1"/>
  <c r="O660" i="3"/>
  <c r="P660" i="3" s="1"/>
  <c r="Q660" i="3" s="1"/>
  <c r="O1207" i="3"/>
  <c r="P1207" i="3" s="1"/>
  <c r="Q1207" i="3" s="1"/>
  <c r="O1203" i="3"/>
  <c r="P1203" i="3" s="1"/>
  <c r="Q1203" i="3" s="1"/>
  <c r="O1199" i="3"/>
  <c r="P1199" i="3" s="1"/>
  <c r="Q1199" i="3" s="1"/>
  <c r="O1195" i="3"/>
  <c r="P1195" i="3" s="1"/>
  <c r="Q1195" i="3" s="1"/>
  <c r="O1187" i="3"/>
  <c r="P1187" i="3" s="1"/>
  <c r="Q1187" i="3" s="1"/>
  <c r="O1183" i="3"/>
  <c r="P1183" i="3" s="1"/>
  <c r="Q1183" i="3" s="1"/>
  <c r="O404" i="3"/>
  <c r="P404" i="3" s="1"/>
  <c r="Q404" i="3" s="1"/>
  <c r="O388" i="3"/>
  <c r="P388" i="3" s="1"/>
  <c r="Q388" i="3" s="1"/>
  <c r="O372" i="3"/>
  <c r="P372" i="3" s="1"/>
  <c r="Q372" i="3" s="1"/>
  <c r="O356" i="3"/>
  <c r="P356" i="3" s="1"/>
  <c r="Q356" i="3" s="1"/>
  <c r="O1179" i="3"/>
  <c r="P1179" i="3" s="1"/>
  <c r="Q1179" i="3" s="1"/>
  <c r="O1171" i="3"/>
  <c r="P1171" i="3" s="1"/>
  <c r="Q1171" i="3" s="1"/>
  <c r="O1163" i="3"/>
  <c r="P1163" i="3" s="1"/>
  <c r="Q1163" i="3" s="1"/>
  <c r="O1155" i="3"/>
  <c r="P1155" i="3" s="1"/>
  <c r="Q1155" i="3" s="1"/>
  <c r="O968" i="3"/>
  <c r="P968" i="3" s="1"/>
  <c r="Q968" i="3" s="1"/>
  <c r="O960" i="3"/>
  <c r="P960" i="3" s="1"/>
  <c r="Q960" i="3" s="1"/>
  <c r="O952" i="3"/>
  <c r="P952" i="3" s="1"/>
  <c r="Q952" i="3" s="1"/>
  <c r="O944" i="3"/>
  <c r="P944" i="3" s="1"/>
  <c r="Q944" i="3" s="1"/>
  <c r="O935" i="3"/>
  <c r="P935" i="3" s="1"/>
  <c r="Q935" i="3" s="1"/>
  <c r="O927" i="3"/>
  <c r="P927" i="3" s="1"/>
  <c r="Q927" i="3" s="1"/>
  <c r="O919" i="3"/>
  <c r="P919" i="3" s="1"/>
  <c r="Q919" i="3" s="1"/>
  <c r="O911" i="3"/>
  <c r="P911" i="3" s="1"/>
  <c r="Q911" i="3" s="1"/>
  <c r="O899" i="3"/>
  <c r="P899" i="3" s="1"/>
  <c r="Q899" i="3" s="1"/>
  <c r="O891" i="3"/>
  <c r="P891" i="3" s="1"/>
  <c r="Q891" i="3" s="1"/>
  <c r="O883" i="3"/>
  <c r="P883" i="3" s="1"/>
  <c r="Q883" i="3" s="1"/>
  <c r="O875" i="3"/>
  <c r="P875" i="3" s="1"/>
  <c r="Q875" i="3" s="1"/>
  <c r="O867" i="3"/>
  <c r="P867" i="3" s="1"/>
  <c r="Q867" i="3" s="1"/>
  <c r="O859" i="3"/>
  <c r="P859" i="3" s="1"/>
  <c r="Q859" i="3" s="1"/>
  <c r="O851" i="3"/>
  <c r="P851" i="3" s="1"/>
  <c r="Q851" i="3" s="1"/>
  <c r="O843" i="3"/>
  <c r="P843" i="3" s="1"/>
  <c r="Q843" i="3" s="1"/>
  <c r="O835" i="3"/>
  <c r="P835" i="3" s="1"/>
  <c r="Q835" i="3" s="1"/>
  <c r="O824" i="3"/>
  <c r="P824" i="3" s="1"/>
  <c r="Q824" i="3" s="1"/>
  <c r="O816" i="3"/>
  <c r="P816" i="3" s="1"/>
  <c r="O808" i="3"/>
  <c r="P808" i="3" s="1"/>
  <c r="O800" i="3"/>
  <c r="P800" i="3" s="1"/>
  <c r="O792" i="3"/>
  <c r="P792" i="3" s="1"/>
  <c r="Q792" i="3" s="1"/>
  <c r="O788" i="3"/>
  <c r="O780" i="3"/>
  <c r="P780" i="3" s="1"/>
  <c r="Q780" i="3" s="1"/>
  <c r="O768" i="3"/>
  <c r="P768" i="3" s="1"/>
  <c r="Q768" i="3" s="1"/>
  <c r="O760" i="3"/>
  <c r="P760" i="3" s="1"/>
  <c r="Q760" i="3" s="1"/>
  <c r="O752" i="3"/>
  <c r="P752" i="3" s="1"/>
  <c r="Q752" i="3" s="1"/>
  <c r="O748" i="3"/>
  <c r="P748" i="3" s="1"/>
  <c r="Q748" i="3" s="1"/>
  <c r="O740" i="3"/>
  <c r="P740" i="3" s="1"/>
  <c r="Q740" i="3" s="1"/>
  <c r="O732" i="3"/>
  <c r="P732" i="3" s="1"/>
  <c r="Q732" i="3" s="1"/>
  <c r="O720" i="3"/>
  <c r="P720" i="3" s="1"/>
  <c r="Q720" i="3" s="1"/>
  <c r="O712" i="3"/>
  <c r="P712" i="3" s="1"/>
  <c r="Q712" i="3" s="1"/>
  <c r="O704" i="3"/>
  <c r="P704" i="3" s="1"/>
  <c r="Q704" i="3" s="1"/>
  <c r="O696" i="3"/>
  <c r="P696" i="3" s="1"/>
  <c r="Q696" i="3" s="1"/>
  <c r="O688" i="3"/>
  <c r="P688" i="3" s="1"/>
  <c r="Q688" i="3" s="1"/>
  <c r="O680" i="3"/>
  <c r="P680" i="3" s="1"/>
  <c r="Q680" i="3" s="1"/>
  <c r="O672" i="3"/>
  <c r="P672" i="3" s="1"/>
  <c r="Q672" i="3" s="1"/>
  <c r="O664" i="3"/>
  <c r="P664" i="3" s="1"/>
  <c r="Q664" i="3" s="1"/>
  <c r="O652" i="3"/>
  <c r="O644" i="3"/>
  <c r="P644" i="3" s="1"/>
  <c r="Q644" i="3" s="1"/>
  <c r="O636" i="3"/>
  <c r="P636" i="3" s="1"/>
  <c r="Q636" i="3" s="1"/>
  <c r="O628" i="3"/>
  <c r="P628" i="3" s="1"/>
  <c r="Q628" i="3" s="1"/>
  <c r="O620" i="3"/>
  <c r="P620" i="3" s="1"/>
  <c r="Q620" i="3" s="1"/>
  <c r="O612" i="3"/>
  <c r="P612" i="3" s="1"/>
  <c r="Q612" i="3" s="1"/>
  <c r="O604" i="3"/>
  <c r="P604" i="3" s="1"/>
  <c r="Q604" i="3" s="1"/>
  <c r="O596" i="3"/>
  <c r="P596" i="3" s="1"/>
  <c r="Q596" i="3" s="1"/>
  <c r="O588" i="3"/>
  <c r="P588" i="3" s="1"/>
  <c r="Q588" i="3" s="1"/>
  <c r="O580" i="3"/>
  <c r="P580" i="3" s="1"/>
  <c r="Q580" i="3" s="1"/>
  <c r="O572" i="3"/>
  <c r="P572" i="3" s="1"/>
  <c r="Q572" i="3" s="1"/>
  <c r="O564" i="3"/>
  <c r="P564" i="3" s="1"/>
  <c r="Q564" i="3" s="1"/>
  <c r="O556" i="3"/>
  <c r="P556" i="3" s="1"/>
  <c r="Q556" i="3" s="1"/>
  <c r="O548" i="3"/>
  <c r="P548" i="3" s="1"/>
  <c r="Q548" i="3" s="1"/>
  <c r="O540" i="3"/>
  <c r="P540" i="3" s="1"/>
  <c r="Q540" i="3" s="1"/>
  <c r="O532" i="3"/>
  <c r="P532" i="3" s="1"/>
  <c r="Q532" i="3" s="1"/>
  <c r="O524" i="3"/>
  <c r="O516" i="3"/>
  <c r="P516" i="3" s="1"/>
  <c r="Q516" i="3" s="1"/>
  <c r="O508" i="3"/>
  <c r="P508" i="3" s="1"/>
  <c r="Q508" i="3" s="1"/>
  <c r="O500" i="3"/>
  <c r="P500" i="3" s="1"/>
  <c r="Q500" i="3" s="1"/>
  <c r="O492" i="3"/>
  <c r="P492" i="3" s="1"/>
  <c r="Q492" i="3" s="1"/>
  <c r="O483" i="3"/>
  <c r="P483" i="3" s="1"/>
  <c r="Q483" i="3" s="1"/>
  <c r="O476" i="3"/>
  <c r="P476" i="3" s="1"/>
  <c r="Q476" i="3" s="1"/>
  <c r="O464" i="3"/>
  <c r="P464" i="3" s="1"/>
  <c r="Q464" i="3" s="1"/>
  <c r="O456" i="3"/>
  <c r="P456" i="3" s="1"/>
  <c r="Q456" i="3" s="1"/>
  <c r="O452" i="3"/>
  <c r="P452" i="3" s="1"/>
  <c r="Q452" i="3" s="1"/>
  <c r="O444" i="3"/>
  <c r="P444" i="3" s="1"/>
  <c r="Q444" i="3" s="1"/>
  <c r="O436" i="3"/>
  <c r="P436" i="3" s="1"/>
  <c r="Q436" i="3" s="1"/>
  <c r="O428" i="3"/>
  <c r="P428" i="3" s="1"/>
  <c r="Q428" i="3" s="1"/>
  <c r="O420" i="3"/>
  <c r="P420" i="3" s="1"/>
  <c r="Q420" i="3" s="1"/>
  <c r="O412" i="3"/>
  <c r="P412" i="3" s="1"/>
  <c r="Q412" i="3" s="1"/>
  <c r="O400" i="3"/>
  <c r="P400" i="3" s="1"/>
  <c r="Q400" i="3" s="1"/>
  <c r="O392" i="3"/>
  <c r="O380" i="3"/>
  <c r="P380" i="3" s="1"/>
  <c r="Q380" i="3" s="1"/>
  <c r="O368" i="3"/>
  <c r="P368" i="3" s="1"/>
  <c r="Q368" i="3" s="1"/>
  <c r="O364" i="3"/>
  <c r="P364" i="3" s="1"/>
  <c r="Q364" i="3" s="1"/>
  <c r="O972" i="3"/>
  <c r="P972" i="3" s="1"/>
  <c r="Q972" i="3" s="1"/>
  <c r="O1175" i="3"/>
  <c r="P1175" i="3" s="1"/>
  <c r="Q1175" i="3" s="1"/>
  <c r="O1167" i="3"/>
  <c r="P1167" i="3" s="1"/>
  <c r="Q1167" i="3" s="1"/>
  <c r="O1159" i="3"/>
  <c r="P1159" i="3" s="1"/>
  <c r="Q1159" i="3" s="1"/>
  <c r="O1151" i="3"/>
  <c r="O964" i="3"/>
  <c r="P964" i="3" s="1"/>
  <c r="Q964" i="3" s="1"/>
  <c r="O956" i="3"/>
  <c r="P956" i="3" s="1"/>
  <c r="Q956" i="3" s="1"/>
  <c r="O948" i="3"/>
  <c r="P948" i="3" s="1"/>
  <c r="Q948" i="3" s="1"/>
  <c r="O940" i="3"/>
  <c r="P940" i="3" s="1"/>
  <c r="Q940" i="3" s="1"/>
  <c r="O931" i="3"/>
  <c r="P931" i="3" s="1"/>
  <c r="Q931" i="3" s="1"/>
  <c r="O923" i="3"/>
  <c r="P923" i="3" s="1"/>
  <c r="Q923" i="3" s="1"/>
  <c r="O915" i="3"/>
  <c r="P915" i="3" s="1"/>
  <c r="Q915" i="3" s="1"/>
  <c r="O907" i="3"/>
  <c r="O903" i="3"/>
  <c r="P903" i="3" s="1"/>
  <c r="Q903" i="3" s="1"/>
  <c r="O895" i="3"/>
  <c r="P895" i="3" s="1"/>
  <c r="Q895" i="3" s="1"/>
  <c r="O887" i="3"/>
  <c r="P887" i="3" s="1"/>
  <c r="Q887" i="3" s="1"/>
  <c r="O879" i="3"/>
  <c r="P879" i="3" s="1"/>
  <c r="Q879" i="3" s="1"/>
  <c r="O871" i="3"/>
  <c r="P871" i="3" s="1"/>
  <c r="Q871" i="3" s="1"/>
  <c r="O863" i="3"/>
  <c r="P863" i="3" s="1"/>
  <c r="Q863" i="3" s="1"/>
  <c r="O855" i="3"/>
  <c r="P855" i="3" s="1"/>
  <c r="Q855" i="3" s="1"/>
  <c r="O847" i="3"/>
  <c r="P847" i="3" s="1"/>
  <c r="Q847" i="3" s="1"/>
  <c r="O839" i="3"/>
  <c r="P839" i="3" s="1"/>
  <c r="Q839" i="3" s="1"/>
  <c r="O831" i="3"/>
  <c r="P831" i="3" s="1"/>
  <c r="Q831" i="3" s="1"/>
  <c r="O820" i="3"/>
  <c r="P820" i="3" s="1"/>
  <c r="O812" i="3"/>
  <c r="P812" i="3" s="1"/>
  <c r="O804" i="3"/>
  <c r="P804" i="3" s="1"/>
  <c r="O796" i="3"/>
  <c r="P796" i="3" s="1"/>
  <c r="Q796" i="3" s="1"/>
  <c r="O784" i="3"/>
  <c r="P784" i="3" s="1"/>
  <c r="Q784" i="3" s="1"/>
  <c r="O776" i="3"/>
  <c r="P776" i="3" s="1"/>
  <c r="Q776" i="3" s="1"/>
  <c r="O772" i="3"/>
  <c r="P772" i="3" s="1"/>
  <c r="Q772" i="3" s="1"/>
  <c r="O764" i="3"/>
  <c r="P764" i="3" s="1"/>
  <c r="Q764" i="3" s="1"/>
  <c r="O756" i="3"/>
  <c r="P756" i="3" s="1"/>
  <c r="Q756" i="3" s="1"/>
  <c r="O744" i="3"/>
  <c r="P744" i="3" s="1"/>
  <c r="Q744" i="3" s="1"/>
  <c r="O736" i="3"/>
  <c r="P736" i="3" s="1"/>
  <c r="Q736" i="3" s="1"/>
  <c r="O728" i="3"/>
  <c r="P728" i="3" s="1"/>
  <c r="Q728" i="3" s="1"/>
  <c r="O724" i="3"/>
  <c r="P724" i="3" s="1"/>
  <c r="Q724" i="3" s="1"/>
  <c r="O716" i="3"/>
  <c r="P716" i="3" s="1"/>
  <c r="Q716" i="3" s="1"/>
  <c r="O708" i="3"/>
  <c r="P708" i="3" s="1"/>
  <c r="Q708" i="3" s="1"/>
  <c r="O700" i="3"/>
  <c r="P700" i="3" s="1"/>
  <c r="Q700" i="3" s="1"/>
  <c r="O692" i="3"/>
  <c r="P692" i="3" s="1"/>
  <c r="Q692" i="3" s="1"/>
  <c r="O684" i="3"/>
  <c r="P684" i="3" s="1"/>
  <c r="Q684" i="3" s="1"/>
  <c r="O676" i="3"/>
  <c r="P676" i="3" s="1"/>
  <c r="Q676" i="3" s="1"/>
  <c r="O668" i="3"/>
  <c r="P668" i="3" s="1"/>
  <c r="Q668" i="3" s="1"/>
  <c r="O656" i="3"/>
  <c r="P656" i="3" s="1"/>
  <c r="Q656" i="3" s="1"/>
  <c r="O648" i="3"/>
  <c r="P648" i="3" s="1"/>
  <c r="Q648" i="3" s="1"/>
  <c r="O640" i="3"/>
  <c r="P640" i="3" s="1"/>
  <c r="Q640" i="3" s="1"/>
  <c r="O632" i="3"/>
  <c r="P632" i="3" s="1"/>
  <c r="Q632" i="3" s="1"/>
  <c r="O624" i="3"/>
  <c r="P624" i="3" s="1"/>
  <c r="Q624" i="3" s="1"/>
  <c r="O616" i="3"/>
  <c r="P616" i="3" s="1"/>
  <c r="Q616" i="3" s="1"/>
  <c r="O608" i="3"/>
  <c r="P608" i="3" s="1"/>
  <c r="Q608" i="3" s="1"/>
  <c r="O600" i="3"/>
  <c r="P600" i="3" s="1"/>
  <c r="Q600" i="3" s="1"/>
  <c r="O592" i="3"/>
  <c r="P592" i="3" s="1"/>
  <c r="Q592" i="3" s="1"/>
  <c r="O584" i="3"/>
  <c r="P584" i="3" s="1"/>
  <c r="Q584" i="3" s="1"/>
  <c r="O576" i="3"/>
  <c r="P576" i="3" s="1"/>
  <c r="Q576" i="3" s="1"/>
  <c r="O568" i="3"/>
  <c r="P568" i="3" s="1"/>
  <c r="Q568" i="3" s="1"/>
  <c r="O560" i="3"/>
  <c r="P560" i="3" s="1"/>
  <c r="Q560" i="3" s="1"/>
  <c r="O552" i="3"/>
  <c r="P552" i="3" s="1"/>
  <c r="Q552" i="3" s="1"/>
  <c r="O544" i="3"/>
  <c r="P544" i="3" s="1"/>
  <c r="Q544" i="3" s="1"/>
  <c r="O536" i="3"/>
  <c r="P536" i="3" s="1"/>
  <c r="Q536" i="3" s="1"/>
  <c r="O528" i="3"/>
  <c r="P528" i="3" s="1"/>
  <c r="Q528" i="3" s="1"/>
  <c r="O520" i="3"/>
  <c r="P520" i="3" s="1"/>
  <c r="Q520" i="3" s="1"/>
  <c r="O512" i="3"/>
  <c r="P512" i="3" s="1"/>
  <c r="Q512" i="3" s="1"/>
  <c r="O504" i="3"/>
  <c r="P504" i="3" s="1"/>
  <c r="Q504" i="3" s="1"/>
  <c r="O496" i="3"/>
  <c r="P496" i="3" s="1"/>
  <c r="Q496" i="3" s="1"/>
  <c r="O487" i="3"/>
  <c r="P487" i="3" s="1"/>
  <c r="Q487" i="3" s="1"/>
  <c r="O480" i="3"/>
  <c r="P480" i="3" s="1"/>
  <c r="Q480" i="3" s="1"/>
  <c r="O468" i="3"/>
  <c r="P468" i="3" s="1"/>
  <c r="Q468" i="3" s="1"/>
  <c r="O460" i="3"/>
  <c r="P460" i="3" s="1"/>
  <c r="Q460" i="3" s="1"/>
  <c r="O448" i="3"/>
  <c r="P448" i="3" s="1"/>
  <c r="Q448" i="3" s="1"/>
  <c r="O440" i="3"/>
  <c r="P440" i="3" s="1"/>
  <c r="Q440" i="3" s="1"/>
  <c r="O432" i="3"/>
  <c r="P432" i="3" s="1"/>
  <c r="Q432" i="3" s="1"/>
  <c r="O424" i="3"/>
  <c r="P424" i="3" s="1"/>
  <c r="Q424" i="3" s="1"/>
  <c r="O416" i="3"/>
  <c r="P416" i="3" s="1"/>
  <c r="Q416" i="3" s="1"/>
  <c r="O408" i="3"/>
  <c r="P408" i="3" s="1"/>
  <c r="Q408" i="3" s="1"/>
  <c r="O396" i="3"/>
  <c r="P396" i="3" s="1"/>
  <c r="Q396" i="3" s="1"/>
  <c r="O384" i="3"/>
  <c r="P384" i="3" s="1"/>
  <c r="Q384" i="3" s="1"/>
  <c r="O376" i="3"/>
  <c r="P376" i="3" s="1"/>
  <c r="Q376" i="3" s="1"/>
  <c r="O360" i="3"/>
  <c r="P360" i="3" s="1"/>
  <c r="Q360" i="3" s="1"/>
  <c r="O344" i="3"/>
  <c r="P344" i="3" s="1"/>
  <c r="Q344" i="3" s="1"/>
  <c r="O340" i="3"/>
  <c r="P340" i="3" s="1"/>
  <c r="Q340" i="3" s="1"/>
  <c r="O336" i="3"/>
  <c r="O332" i="3"/>
  <c r="P332" i="3" s="1"/>
  <c r="Q332" i="3" s="1"/>
  <c r="O328" i="3"/>
  <c r="P328" i="3" s="1"/>
  <c r="Q328" i="3" s="1"/>
  <c r="O324" i="3"/>
  <c r="P324" i="3" s="1"/>
  <c r="Q324" i="3" s="1"/>
  <c r="O320" i="3"/>
  <c r="P320" i="3" s="1"/>
  <c r="Q320" i="3" s="1"/>
  <c r="O316" i="3"/>
  <c r="P316" i="3" s="1"/>
  <c r="Q316" i="3" s="1"/>
  <c r="O1209" i="3"/>
  <c r="P1209" i="3" s="1"/>
  <c r="Q1209" i="3" s="1"/>
  <c r="O1201" i="3"/>
  <c r="P1201" i="3" s="1"/>
  <c r="Q1201" i="3" s="1"/>
  <c r="O1193" i="3"/>
  <c r="P1193" i="3" s="1"/>
  <c r="Q1193" i="3" s="1"/>
  <c r="O1185" i="3"/>
  <c r="P1185" i="3" s="1"/>
  <c r="Q1185" i="3" s="1"/>
  <c r="O1177" i="3"/>
  <c r="P1177" i="3" s="1"/>
  <c r="Q1177" i="3" s="1"/>
  <c r="O1169" i="3"/>
  <c r="P1169" i="3" s="1"/>
  <c r="Q1169" i="3" s="1"/>
  <c r="O1161" i="3"/>
  <c r="P1161" i="3" s="1"/>
  <c r="Q1161" i="3" s="1"/>
  <c r="O1157" i="3"/>
  <c r="P1157" i="3" s="1"/>
  <c r="Q1157" i="3" s="1"/>
  <c r="O962" i="3"/>
  <c r="P962" i="3" s="1"/>
  <c r="Q962" i="3" s="1"/>
  <c r="O954" i="3"/>
  <c r="P954" i="3" s="1"/>
  <c r="Q954" i="3" s="1"/>
  <c r="O946" i="3"/>
  <c r="P946" i="3" s="1"/>
  <c r="Q946" i="3" s="1"/>
  <c r="O942" i="3"/>
  <c r="P942" i="3" s="1"/>
  <c r="Q942" i="3" s="1"/>
  <c r="O933" i="3"/>
  <c r="P933" i="3" s="1"/>
  <c r="Q933" i="3" s="1"/>
  <c r="O925" i="3"/>
  <c r="P925" i="3" s="1"/>
  <c r="Q925" i="3" s="1"/>
  <c r="O921" i="3"/>
  <c r="P921" i="3" s="1"/>
  <c r="Q921" i="3" s="1"/>
  <c r="O913" i="3"/>
  <c r="P913" i="3" s="1"/>
  <c r="Q913" i="3" s="1"/>
  <c r="O909" i="3"/>
  <c r="P909" i="3" s="1"/>
  <c r="Q909" i="3" s="1"/>
  <c r="O905" i="3"/>
  <c r="P905" i="3" s="1"/>
  <c r="Q905" i="3" s="1"/>
  <c r="O901" i="3"/>
  <c r="P901" i="3" s="1"/>
  <c r="Q901" i="3" s="1"/>
  <c r="O897" i="3"/>
  <c r="P897" i="3" s="1"/>
  <c r="Q897" i="3" s="1"/>
  <c r="O893" i="3"/>
  <c r="P893" i="3" s="1"/>
  <c r="Q893" i="3" s="1"/>
  <c r="O889" i="3"/>
  <c r="P889" i="3" s="1"/>
  <c r="Q889" i="3" s="1"/>
  <c r="O885" i="3"/>
  <c r="P885" i="3" s="1"/>
  <c r="Q885" i="3" s="1"/>
  <c r="O877" i="3"/>
  <c r="P877" i="3" s="1"/>
  <c r="Q877" i="3" s="1"/>
  <c r="O873" i="3"/>
  <c r="P873" i="3" s="1"/>
  <c r="Q873" i="3" s="1"/>
  <c r="O869" i="3"/>
  <c r="P869" i="3" s="1"/>
  <c r="Q869" i="3" s="1"/>
  <c r="O865" i="3"/>
  <c r="P865" i="3" s="1"/>
  <c r="Q865" i="3" s="1"/>
  <c r="O861" i="3"/>
  <c r="P861" i="3" s="1"/>
  <c r="Q861" i="3" s="1"/>
  <c r="O857" i="3"/>
  <c r="P857" i="3" s="1"/>
  <c r="Q857" i="3" s="1"/>
  <c r="O853" i="3"/>
  <c r="P853" i="3" s="1"/>
  <c r="Q853" i="3" s="1"/>
  <c r="O849" i="3"/>
  <c r="P849" i="3" s="1"/>
  <c r="Q849" i="3" s="1"/>
  <c r="O845" i="3"/>
  <c r="P845" i="3" s="1"/>
  <c r="Q845" i="3" s="1"/>
  <c r="O841" i="3"/>
  <c r="P841" i="3" s="1"/>
  <c r="Q841" i="3" s="1"/>
  <c r="O837" i="3"/>
  <c r="P837" i="3" s="1"/>
  <c r="Q837" i="3" s="1"/>
  <c r="O833" i="3"/>
  <c r="P833" i="3" s="1"/>
  <c r="Q833" i="3" s="1"/>
  <c r="O829" i="3"/>
  <c r="P829" i="3" s="1"/>
  <c r="Q829" i="3" s="1"/>
  <c r="O822" i="3"/>
  <c r="P822" i="3" s="1"/>
  <c r="O818" i="3"/>
  <c r="P818" i="3" s="1"/>
  <c r="O814" i="3"/>
  <c r="P814" i="3" s="1"/>
  <c r="O810" i="3"/>
  <c r="P810" i="3" s="1"/>
  <c r="O806" i="3"/>
  <c r="P806" i="3" s="1"/>
  <c r="O802" i="3"/>
  <c r="P802" i="3" s="1"/>
  <c r="O970" i="3"/>
  <c r="P970" i="3" s="1"/>
  <c r="Q970" i="3" s="1"/>
  <c r="O1205" i="3"/>
  <c r="P1205" i="3" s="1"/>
  <c r="Q1205" i="3" s="1"/>
  <c r="O1197" i="3"/>
  <c r="P1197" i="3" s="1"/>
  <c r="Q1197" i="3" s="1"/>
  <c r="O1189" i="3"/>
  <c r="P1189" i="3" s="1"/>
  <c r="Q1189" i="3" s="1"/>
  <c r="O1181" i="3"/>
  <c r="P1181" i="3" s="1"/>
  <c r="Q1181" i="3" s="1"/>
  <c r="O1173" i="3"/>
  <c r="P1173" i="3" s="1"/>
  <c r="Q1173" i="3" s="1"/>
  <c r="O1165" i="3"/>
  <c r="P1165" i="3" s="1"/>
  <c r="Q1165" i="3" s="1"/>
  <c r="O1153" i="3"/>
  <c r="P1153" i="3" s="1"/>
  <c r="Q1153" i="3" s="1"/>
  <c r="O966" i="3"/>
  <c r="P966" i="3" s="1"/>
  <c r="Q966" i="3" s="1"/>
  <c r="O958" i="3"/>
  <c r="P958" i="3" s="1"/>
  <c r="Q958" i="3" s="1"/>
  <c r="O950" i="3"/>
  <c r="P950" i="3" s="1"/>
  <c r="Q950" i="3" s="1"/>
  <c r="O938" i="3"/>
  <c r="P938" i="3" s="1"/>
  <c r="Q938" i="3" s="1"/>
  <c r="O929" i="3"/>
  <c r="P929" i="3" s="1"/>
  <c r="Q929" i="3" s="1"/>
  <c r="O917" i="3"/>
  <c r="P917" i="3" s="1"/>
  <c r="Q917" i="3" s="1"/>
  <c r="O881" i="3"/>
  <c r="P881" i="3" s="1"/>
  <c r="Q881" i="3" s="1"/>
  <c r="P1147" i="3"/>
  <c r="Q1147" i="3" s="1"/>
  <c r="P1077" i="3"/>
  <c r="Q1077" i="3" s="1"/>
  <c r="P965" i="3"/>
  <c r="Q965" i="3" s="1"/>
  <c r="P941" i="3"/>
  <c r="Q941" i="3" s="1"/>
  <c r="P920" i="3"/>
  <c r="Q920" i="3" s="1"/>
  <c r="P900" i="3"/>
  <c r="Q900" i="3" s="1"/>
  <c r="P880" i="3"/>
  <c r="Q880" i="3" s="1"/>
  <c r="P856" i="3"/>
  <c r="Q856" i="3" s="1"/>
  <c r="P832" i="3"/>
  <c r="Q832" i="3" s="1"/>
  <c r="P789" i="3"/>
  <c r="Q789" i="3" s="1"/>
  <c r="P773" i="3"/>
  <c r="Q773" i="3" s="1"/>
  <c r="P757" i="3"/>
  <c r="Q757" i="3" s="1"/>
  <c r="P745" i="3"/>
  <c r="Q745" i="3" s="1"/>
  <c r="P729" i="3"/>
  <c r="Q729" i="3" s="1"/>
  <c r="P725" i="3"/>
  <c r="Q725" i="3" s="1"/>
  <c r="P721" i="3"/>
  <c r="Q721" i="3" s="1"/>
  <c r="P717" i="3"/>
  <c r="Q717" i="3" s="1"/>
  <c r="P713" i="3"/>
  <c r="Q713" i="3" s="1"/>
  <c r="P709" i="3"/>
  <c r="Q709" i="3" s="1"/>
  <c r="P705" i="3"/>
  <c r="Q705" i="3" s="1"/>
  <c r="P701" i="3"/>
  <c r="Q701" i="3" s="1"/>
  <c r="P697" i="3"/>
  <c r="Q697" i="3" s="1"/>
  <c r="P693" i="3"/>
  <c r="Q693" i="3" s="1"/>
  <c r="P689" i="3"/>
  <c r="Q689" i="3" s="1"/>
  <c r="P685" i="3"/>
  <c r="Q685" i="3" s="1"/>
  <c r="P681" i="3"/>
  <c r="Q681" i="3" s="1"/>
  <c r="P677" i="3"/>
  <c r="Q677" i="3" s="1"/>
  <c r="P673" i="3"/>
  <c r="Q673" i="3" s="1"/>
  <c r="P669" i="3"/>
  <c r="Q669" i="3" s="1"/>
  <c r="P661" i="3"/>
  <c r="Q661" i="3" s="1"/>
  <c r="P657" i="3"/>
  <c r="Q657" i="3" s="1"/>
  <c r="P649" i="3"/>
  <c r="Q649" i="3" s="1"/>
  <c r="P641" i="3"/>
  <c r="Q641" i="3" s="1"/>
  <c r="P637" i="3"/>
  <c r="Q637" i="3" s="1"/>
  <c r="P633" i="3"/>
  <c r="Q633" i="3" s="1"/>
  <c r="P629" i="3"/>
  <c r="Q629" i="3" s="1"/>
  <c r="P625" i="3"/>
  <c r="Q625" i="3" s="1"/>
  <c r="P621" i="3"/>
  <c r="Q621" i="3" s="1"/>
  <c r="P617" i="3"/>
  <c r="Q617" i="3" s="1"/>
  <c r="P613" i="3"/>
  <c r="Q613" i="3" s="1"/>
  <c r="P609" i="3"/>
  <c r="Q609" i="3" s="1"/>
  <c r="P605" i="3"/>
  <c r="Q605" i="3" s="1"/>
  <c r="P601" i="3"/>
  <c r="Q601" i="3" s="1"/>
  <c r="P597" i="3"/>
  <c r="Q597" i="3" s="1"/>
  <c r="P593" i="3"/>
  <c r="Q593" i="3" s="1"/>
  <c r="P589" i="3"/>
  <c r="Q589" i="3" s="1"/>
  <c r="P585" i="3"/>
  <c r="Q585" i="3" s="1"/>
  <c r="P581" i="3"/>
  <c r="Q581" i="3" s="1"/>
  <c r="P577" i="3"/>
  <c r="Q577" i="3" s="1"/>
  <c r="P573" i="3"/>
  <c r="Q573" i="3" s="1"/>
  <c r="P569" i="3"/>
  <c r="Q569" i="3" s="1"/>
  <c r="P565" i="3"/>
  <c r="Q565" i="3" s="1"/>
  <c r="P561" i="3"/>
  <c r="Q561" i="3" s="1"/>
  <c r="P557" i="3"/>
  <c r="Q557" i="3" s="1"/>
  <c r="P553" i="3"/>
  <c r="Q553" i="3" s="1"/>
  <c r="P549" i="3"/>
  <c r="Q549" i="3" s="1"/>
  <c r="P545" i="3"/>
  <c r="Q545" i="3" s="1"/>
  <c r="P541" i="3"/>
  <c r="Q541" i="3" s="1"/>
  <c r="P537" i="3"/>
  <c r="Q537" i="3" s="1"/>
  <c r="P533" i="3"/>
  <c r="Q533" i="3" s="1"/>
  <c r="P529" i="3"/>
  <c r="Q529" i="3" s="1"/>
  <c r="P525" i="3"/>
  <c r="Q525" i="3" s="1"/>
  <c r="P521" i="3"/>
  <c r="Q521" i="3" s="1"/>
  <c r="P517" i="3"/>
  <c r="Q517" i="3" s="1"/>
  <c r="P513" i="3"/>
  <c r="Q513" i="3" s="1"/>
  <c r="P509" i="3"/>
  <c r="Q509" i="3" s="1"/>
  <c r="P505" i="3"/>
  <c r="Q505" i="3" s="1"/>
  <c r="P501" i="3"/>
  <c r="Q501" i="3" s="1"/>
  <c r="P497" i="3"/>
  <c r="Q497" i="3" s="1"/>
  <c r="P493" i="3"/>
  <c r="Q493" i="3" s="1"/>
  <c r="P488" i="3"/>
  <c r="Q488" i="3" s="1"/>
  <c r="P484" i="3"/>
  <c r="Q484" i="3" s="1"/>
  <c r="P481" i="3"/>
  <c r="Q481" i="3" s="1"/>
  <c r="P477" i="3"/>
  <c r="Q477" i="3" s="1"/>
  <c r="P469" i="3"/>
  <c r="Q469" i="3" s="1"/>
  <c r="P465" i="3"/>
  <c r="Q465" i="3" s="1"/>
  <c r="P461" i="3"/>
  <c r="Q461" i="3" s="1"/>
  <c r="P457" i="3"/>
  <c r="Q457" i="3" s="1"/>
  <c r="P453" i="3"/>
  <c r="Q453" i="3" s="1"/>
  <c r="P449" i="3"/>
  <c r="Q449" i="3" s="1"/>
  <c r="P445" i="3"/>
  <c r="Q445" i="3" s="1"/>
  <c r="P441" i="3"/>
  <c r="Q441" i="3" s="1"/>
  <c r="P437" i="3"/>
  <c r="Q437" i="3" s="1"/>
  <c r="P433" i="3"/>
  <c r="Q433" i="3" s="1"/>
  <c r="P429" i="3"/>
  <c r="Q429" i="3" s="1"/>
  <c r="P425" i="3"/>
  <c r="Q425" i="3" s="1"/>
  <c r="P421" i="3"/>
  <c r="Q421" i="3" s="1"/>
  <c r="P417" i="3"/>
  <c r="Q417" i="3" s="1"/>
  <c r="P413" i="3"/>
  <c r="Q413" i="3" s="1"/>
  <c r="P409" i="3"/>
  <c r="Q409" i="3" s="1"/>
  <c r="P405" i="3"/>
  <c r="Q405" i="3" s="1"/>
  <c r="P401" i="3"/>
  <c r="Q401" i="3" s="1"/>
  <c r="P397" i="3"/>
  <c r="Q397" i="3" s="1"/>
  <c r="P393" i="3"/>
  <c r="Q393" i="3" s="1"/>
  <c r="P389" i="3"/>
  <c r="Q389" i="3" s="1"/>
  <c r="P385" i="3"/>
  <c r="Q385" i="3" s="1"/>
  <c r="P381" i="3"/>
  <c r="Q381" i="3" s="1"/>
  <c r="P377" i="3"/>
  <c r="Q377" i="3" s="1"/>
  <c r="P373" i="3"/>
  <c r="Q373" i="3" s="1"/>
  <c r="P369" i="3"/>
  <c r="Q369" i="3" s="1"/>
  <c r="P365" i="3"/>
  <c r="Q365" i="3" s="1"/>
  <c r="P361" i="3"/>
  <c r="Q361" i="3" s="1"/>
  <c r="P357" i="3"/>
  <c r="Q357" i="3" s="1"/>
  <c r="P349" i="3"/>
  <c r="Q349" i="3" s="1"/>
  <c r="P331" i="3"/>
  <c r="Q331" i="3" s="1"/>
  <c r="P327" i="3"/>
  <c r="Q327" i="3" s="1"/>
  <c r="P309" i="3"/>
  <c r="Q309" i="3" s="1"/>
  <c r="P305" i="3"/>
  <c r="Q305" i="3" s="1"/>
  <c r="P301" i="3"/>
  <c r="Q301" i="3" s="1"/>
  <c r="P297" i="3"/>
  <c r="Q297" i="3" s="1"/>
  <c r="P293" i="3"/>
  <c r="Q293" i="3" s="1"/>
  <c r="P289" i="3"/>
  <c r="Q289" i="3" s="1"/>
  <c r="P285" i="3"/>
  <c r="Q285" i="3" s="1"/>
  <c r="P281" i="3"/>
  <c r="Q281" i="3" s="1"/>
  <c r="P277" i="3"/>
  <c r="Q277" i="3" s="1"/>
  <c r="P273" i="3"/>
  <c r="Q273" i="3" s="1"/>
  <c r="P269" i="3"/>
  <c r="Q269" i="3" s="1"/>
  <c r="P265" i="3"/>
  <c r="Q265" i="3" s="1"/>
  <c r="P261" i="3"/>
  <c r="Q261" i="3" s="1"/>
  <c r="P257" i="3"/>
  <c r="Q257" i="3" s="1"/>
  <c r="P253" i="3"/>
  <c r="Q253" i="3" s="1"/>
  <c r="P249" i="3"/>
  <c r="Q249" i="3" s="1"/>
  <c r="P245" i="3"/>
  <c r="Q245" i="3" s="1"/>
  <c r="P241" i="3"/>
  <c r="Q241" i="3" s="1"/>
  <c r="P237" i="3"/>
  <c r="Q237" i="3" s="1"/>
  <c r="P233" i="3"/>
  <c r="Q233" i="3" s="1"/>
  <c r="P229" i="3"/>
  <c r="Q229" i="3" s="1"/>
  <c r="P225" i="3"/>
  <c r="Q225" i="3" s="1"/>
  <c r="P221" i="3"/>
  <c r="Q221" i="3" s="1"/>
  <c r="P217" i="3"/>
  <c r="Q217" i="3" s="1"/>
  <c r="P213" i="3"/>
  <c r="Q213" i="3" s="1"/>
  <c r="P209" i="3"/>
  <c r="Q209" i="3" s="1"/>
  <c r="P205" i="3"/>
  <c r="Q205" i="3" s="1"/>
  <c r="P201" i="3"/>
  <c r="Q201" i="3" s="1"/>
  <c r="P102" i="3"/>
  <c r="Q102" i="3" s="1"/>
  <c r="P86" i="3"/>
  <c r="Q86" i="3" s="1"/>
  <c r="P17" i="3"/>
  <c r="Q17" i="3" s="1"/>
  <c r="P13" i="3"/>
  <c r="Q13" i="3" s="1"/>
  <c r="P9" i="3"/>
  <c r="Q9" i="3" s="1"/>
  <c r="P1016" i="3"/>
  <c r="Q1016" i="3" s="1"/>
  <c r="P953" i="3"/>
  <c r="Q953" i="3" s="1"/>
  <c r="P937" i="3"/>
  <c r="Q937" i="3" s="1"/>
  <c r="P916" i="3"/>
  <c r="Q916" i="3" s="1"/>
  <c r="P896" i="3"/>
  <c r="Q896" i="3" s="1"/>
  <c r="P884" i="3"/>
  <c r="Q884" i="3" s="1"/>
  <c r="P872" i="3"/>
  <c r="Q872" i="3" s="1"/>
  <c r="P860" i="3"/>
  <c r="Q860" i="3" s="1"/>
  <c r="P848" i="3"/>
  <c r="Q848" i="3" s="1"/>
  <c r="P836" i="3"/>
  <c r="Q836" i="3" s="1"/>
  <c r="P785" i="3"/>
  <c r="Q785" i="3" s="1"/>
  <c r="P765" i="3"/>
  <c r="Q765" i="3" s="1"/>
  <c r="P753" i="3"/>
  <c r="Q753" i="3" s="1"/>
  <c r="P733" i="3"/>
  <c r="Q733" i="3" s="1"/>
  <c r="P653" i="3"/>
  <c r="Q653" i="3" s="1"/>
  <c r="P1151" i="3"/>
  <c r="Q1151" i="3" s="1"/>
  <c r="P1146" i="3"/>
  <c r="Q1146" i="3" s="1"/>
  <c r="P1142" i="3"/>
  <c r="Q1142" i="3" s="1"/>
  <c r="P1138" i="3"/>
  <c r="Q1138" i="3" s="1"/>
  <c r="P1128" i="3"/>
  <c r="Q1128" i="3" s="1"/>
  <c r="P1124" i="3"/>
  <c r="Q1124" i="3" s="1"/>
  <c r="P1120" i="3"/>
  <c r="Q1120" i="3" s="1"/>
  <c r="P1116" i="3"/>
  <c r="Q1116" i="3" s="1"/>
  <c r="P1112" i="3"/>
  <c r="Q1112" i="3" s="1"/>
  <c r="P1108" i="3"/>
  <c r="Q1108" i="3" s="1"/>
  <c r="P1104" i="3"/>
  <c r="Q1104" i="3" s="1"/>
  <c r="P1100" i="3"/>
  <c r="Q1100" i="3" s="1"/>
  <c r="P1096" i="3"/>
  <c r="Q1096" i="3" s="1"/>
  <c r="P1092" i="3"/>
  <c r="Q1092" i="3" s="1"/>
  <c r="P1088" i="3"/>
  <c r="Q1088" i="3" s="1"/>
  <c r="P1084" i="3"/>
  <c r="Q1084" i="3" s="1"/>
  <c r="P1080" i="3"/>
  <c r="Q1080" i="3" s="1"/>
  <c r="P1076" i="3"/>
  <c r="Q1076" i="3" s="1"/>
  <c r="P1072" i="3"/>
  <c r="Q1072" i="3" s="1"/>
  <c r="P1068" i="3"/>
  <c r="Q1068" i="3" s="1"/>
  <c r="P1064" i="3"/>
  <c r="Q1064" i="3" s="1"/>
  <c r="P1059" i="3"/>
  <c r="Q1059" i="3" s="1"/>
  <c r="P1055" i="3"/>
  <c r="Q1055" i="3" s="1"/>
  <c r="P1051" i="3"/>
  <c r="Q1051" i="3" s="1"/>
  <c r="P1047" i="3"/>
  <c r="Q1047" i="3" s="1"/>
  <c r="P1043" i="3"/>
  <c r="Q1043" i="3" s="1"/>
  <c r="P1039" i="3"/>
  <c r="Q1039" i="3" s="1"/>
  <c r="P1035" i="3"/>
  <c r="Q1035" i="3" s="1"/>
  <c r="P1031" i="3"/>
  <c r="Q1031" i="3" s="1"/>
  <c r="P1027" i="3"/>
  <c r="Q1027" i="3" s="1"/>
  <c r="P1023" i="3"/>
  <c r="Q1023" i="3" s="1"/>
  <c r="P1019" i="3"/>
  <c r="Q1019" i="3" s="1"/>
  <c r="P1015" i="3"/>
  <c r="Q1015" i="3" s="1"/>
  <c r="P1011" i="3"/>
  <c r="Q1011" i="3" s="1"/>
  <c r="P1007" i="3"/>
  <c r="Q1007" i="3" s="1"/>
  <c r="P1003" i="3"/>
  <c r="Q1003" i="3" s="1"/>
  <c r="P999" i="3"/>
  <c r="Q999" i="3" s="1"/>
  <c r="P995" i="3"/>
  <c r="Q995" i="3" s="1"/>
  <c r="P991" i="3"/>
  <c r="Q991" i="3" s="1"/>
  <c r="P987" i="3"/>
  <c r="Q987" i="3" s="1"/>
  <c r="P983" i="3"/>
  <c r="Q983" i="3" s="1"/>
  <c r="P979" i="3"/>
  <c r="Q979" i="3" s="1"/>
  <c r="P975" i="3"/>
  <c r="Q975" i="3" s="1"/>
  <c r="P907" i="3"/>
  <c r="Q907" i="3" s="1"/>
  <c r="P788" i="3"/>
  <c r="Q788" i="3" s="1"/>
  <c r="P652" i="3"/>
  <c r="Q652" i="3" s="1"/>
  <c r="P524" i="3"/>
  <c r="Q524" i="3" s="1"/>
  <c r="P392" i="3"/>
  <c r="Q392" i="3" s="1"/>
  <c r="P346" i="3"/>
  <c r="Q346" i="3" s="1"/>
  <c r="P342" i="3"/>
  <c r="Q342" i="3" s="1"/>
  <c r="P338" i="3"/>
  <c r="Q338" i="3" s="1"/>
  <c r="P330" i="3"/>
  <c r="Q330" i="3" s="1"/>
  <c r="P326" i="3"/>
  <c r="Q326" i="3" s="1"/>
  <c r="P322" i="3"/>
  <c r="Q322" i="3" s="1"/>
  <c r="P313" i="3"/>
  <c r="Q313" i="3" s="1"/>
  <c r="O308" i="3"/>
  <c r="O304" i="3"/>
  <c r="O300" i="3"/>
  <c r="O296" i="3"/>
  <c r="O292" i="3"/>
  <c r="O288" i="3"/>
  <c r="O284" i="3"/>
  <c r="O280" i="3"/>
  <c r="O276" i="3"/>
  <c r="O272" i="3"/>
  <c r="O268" i="3"/>
  <c r="O264" i="3"/>
  <c r="O260" i="3"/>
  <c r="O256" i="3"/>
  <c r="O252" i="3"/>
  <c r="O248" i="3"/>
  <c r="O244" i="3"/>
  <c r="O240" i="3"/>
  <c r="O236" i="3"/>
  <c r="O232" i="3"/>
  <c r="O228" i="3"/>
  <c r="O224" i="3"/>
  <c r="O220" i="3"/>
  <c r="O216" i="3"/>
  <c r="O212" i="3"/>
  <c r="O208" i="3"/>
  <c r="O204" i="3"/>
  <c r="P198" i="3"/>
  <c r="Q198" i="3" s="1"/>
  <c r="P193" i="3"/>
  <c r="Q193" i="3" s="1"/>
  <c r="P189" i="3"/>
  <c r="Q189" i="3" s="1"/>
  <c r="P185" i="3"/>
  <c r="Q185" i="3" s="1"/>
  <c r="P181" i="3"/>
  <c r="Q181" i="3" s="1"/>
  <c r="P177" i="3"/>
  <c r="Q177" i="3" s="1"/>
  <c r="P173" i="3"/>
  <c r="Q173" i="3" s="1"/>
  <c r="P169" i="3"/>
  <c r="Q169" i="3" s="1"/>
  <c r="P165" i="3"/>
  <c r="Q165" i="3" s="1"/>
  <c r="P161" i="3"/>
  <c r="Q161" i="3" s="1"/>
  <c r="P157" i="3"/>
  <c r="Q157" i="3" s="1"/>
  <c r="P149" i="3"/>
  <c r="Q149" i="3" s="1"/>
  <c r="P145" i="3"/>
  <c r="Q145" i="3" s="1"/>
  <c r="P141" i="3"/>
  <c r="Q141" i="3" s="1"/>
  <c r="P137" i="3"/>
  <c r="Q137" i="3" s="1"/>
  <c r="P133" i="3"/>
  <c r="Q133" i="3" s="1"/>
  <c r="P129" i="3"/>
  <c r="Q129" i="3" s="1"/>
  <c r="P125" i="3"/>
  <c r="Q125" i="3" s="1"/>
  <c r="P121" i="3"/>
  <c r="Q121" i="3" s="1"/>
  <c r="P117" i="3"/>
  <c r="Q117" i="3" s="1"/>
  <c r="P113" i="3"/>
  <c r="Q113" i="3" s="1"/>
  <c r="P109" i="3"/>
  <c r="Q109" i="3" s="1"/>
  <c r="P105" i="3"/>
  <c r="Q105" i="3" s="1"/>
  <c r="P101" i="3"/>
  <c r="Q101" i="3" s="1"/>
  <c r="P97" i="3"/>
  <c r="Q97" i="3" s="1"/>
  <c r="P93" i="3"/>
  <c r="Q93" i="3" s="1"/>
  <c r="P89" i="3"/>
  <c r="Q89" i="3" s="1"/>
  <c r="P85" i="3"/>
  <c r="Q85" i="3" s="1"/>
  <c r="P81" i="3"/>
  <c r="Q81" i="3" s="1"/>
  <c r="P77" i="3"/>
  <c r="Q77" i="3" s="1"/>
  <c r="P73" i="3"/>
  <c r="Q73" i="3" s="1"/>
  <c r="P69" i="3"/>
  <c r="Q69" i="3" s="1"/>
  <c r="P65" i="3"/>
  <c r="Q65" i="3" s="1"/>
  <c r="P61" i="3"/>
  <c r="Q61" i="3" s="1"/>
  <c r="P57" i="3"/>
  <c r="Q57" i="3" s="1"/>
  <c r="P53" i="3"/>
  <c r="Q53" i="3" s="1"/>
  <c r="P42" i="3"/>
  <c r="Q42" i="3" s="1"/>
  <c r="P35" i="3"/>
  <c r="Q35" i="3" s="1"/>
  <c r="P31" i="3"/>
  <c r="Q31" i="3" s="1"/>
  <c r="P25" i="3"/>
  <c r="Q25" i="3" s="1"/>
  <c r="P21" i="3"/>
  <c r="Q21" i="3" s="1"/>
  <c r="O16" i="3"/>
  <c r="O12" i="3"/>
  <c r="P1143" i="3"/>
  <c r="Q1143" i="3" s="1"/>
  <c r="P1121" i="3"/>
  <c r="Q1121" i="3" s="1"/>
  <c r="P957" i="3"/>
  <c r="Q957" i="3" s="1"/>
  <c r="P945" i="3"/>
  <c r="Q945" i="3" s="1"/>
  <c r="P932" i="3"/>
  <c r="Q932" i="3" s="1"/>
  <c r="P924" i="3"/>
  <c r="Q924" i="3" s="1"/>
  <c r="P908" i="3"/>
  <c r="Q908" i="3" s="1"/>
  <c r="P888" i="3"/>
  <c r="Q888" i="3" s="1"/>
  <c r="P868" i="3"/>
  <c r="Q868" i="3" s="1"/>
  <c r="P852" i="3"/>
  <c r="Q852" i="3" s="1"/>
  <c r="P840" i="3"/>
  <c r="Q840" i="3" s="1"/>
  <c r="P825" i="3"/>
  <c r="Q825" i="3" s="1"/>
  <c r="P797" i="3"/>
  <c r="Q797" i="3" s="1"/>
  <c r="P777" i="3"/>
  <c r="Q777" i="3" s="1"/>
  <c r="P761" i="3"/>
  <c r="Q761" i="3" s="1"/>
  <c r="P741" i="3"/>
  <c r="Q741" i="3" s="1"/>
  <c r="P645" i="3"/>
  <c r="Q645" i="3" s="1"/>
  <c r="P1158" i="3"/>
  <c r="Q1158" i="3" s="1"/>
  <c r="P1141" i="3"/>
  <c r="Q1141" i="3" s="1"/>
  <c r="P1137" i="3"/>
  <c r="Q1137" i="3" s="1"/>
  <c r="P1127" i="3"/>
  <c r="Q1127" i="3" s="1"/>
  <c r="P1123" i="3"/>
  <c r="Q1123" i="3" s="1"/>
  <c r="P1119" i="3"/>
  <c r="Q1119" i="3" s="1"/>
  <c r="P1115" i="3"/>
  <c r="Q1115" i="3" s="1"/>
  <c r="P1111" i="3"/>
  <c r="Q1111" i="3" s="1"/>
  <c r="P1107" i="3"/>
  <c r="Q1107" i="3" s="1"/>
  <c r="P1103" i="3"/>
  <c r="Q1103" i="3" s="1"/>
  <c r="P1099" i="3"/>
  <c r="Q1099" i="3" s="1"/>
  <c r="P1095" i="3"/>
  <c r="Q1095" i="3" s="1"/>
  <c r="P1091" i="3"/>
  <c r="Q1091" i="3" s="1"/>
  <c r="P1087" i="3"/>
  <c r="Q1087" i="3" s="1"/>
  <c r="P1083" i="3"/>
  <c r="Q1083" i="3" s="1"/>
  <c r="P1079" i="3"/>
  <c r="Q1079" i="3" s="1"/>
  <c r="P1075" i="3"/>
  <c r="Q1075" i="3" s="1"/>
  <c r="P1071" i="3"/>
  <c r="Q1071" i="3" s="1"/>
  <c r="P1067" i="3"/>
  <c r="Q1067" i="3" s="1"/>
  <c r="P1063" i="3"/>
  <c r="Q1063" i="3" s="1"/>
  <c r="P1058" i="3"/>
  <c r="Q1058" i="3" s="1"/>
  <c r="P1054" i="3"/>
  <c r="Q1054" i="3" s="1"/>
  <c r="P1050" i="3"/>
  <c r="Q1050" i="3" s="1"/>
  <c r="P1046" i="3"/>
  <c r="Q1046" i="3" s="1"/>
  <c r="P1042" i="3"/>
  <c r="Q1042" i="3" s="1"/>
  <c r="P1038" i="3"/>
  <c r="Q1038" i="3" s="1"/>
  <c r="P1034" i="3"/>
  <c r="Q1034" i="3" s="1"/>
  <c r="P1030" i="3"/>
  <c r="Q1030" i="3" s="1"/>
  <c r="P1026" i="3"/>
  <c r="Q1026" i="3" s="1"/>
  <c r="P1022" i="3"/>
  <c r="Q1022" i="3" s="1"/>
  <c r="P1018" i="3"/>
  <c r="Q1018" i="3" s="1"/>
  <c r="P1014" i="3"/>
  <c r="Q1014" i="3" s="1"/>
  <c r="P1010" i="3"/>
  <c r="Q1010" i="3" s="1"/>
  <c r="P1006" i="3"/>
  <c r="Q1006" i="3" s="1"/>
  <c r="P1002" i="3"/>
  <c r="Q1002" i="3" s="1"/>
  <c r="P998" i="3"/>
  <c r="Q998" i="3" s="1"/>
  <c r="P994" i="3"/>
  <c r="Q994" i="3" s="1"/>
  <c r="P990" i="3"/>
  <c r="Q990" i="3" s="1"/>
  <c r="P986" i="3"/>
  <c r="Q986" i="3" s="1"/>
  <c r="P982" i="3"/>
  <c r="Q982" i="3" s="1"/>
  <c r="P978" i="3"/>
  <c r="Q978" i="3" s="1"/>
  <c r="P882" i="3"/>
  <c r="Q882" i="3" s="1"/>
  <c r="P747" i="3"/>
  <c r="Q747" i="3" s="1"/>
  <c r="P703" i="3"/>
  <c r="Q703" i="3" s="1"/>
  <c r="P623" i="3"/>
  <c r="Q623" i="3" s="1"/>
  <c r="P575" i="3"/>
  <c r="Q575" i="3" s="1"/>
  <c r="P495" i="3"/>
  <c r="Q495" i="3" s="1"/>
  <c r="P443" i="3"/>
  <c r="Q443" i="3" s="1"/>
  <c r="P363" i="3"/>
  <c r="Q363" i="3" s="1"/>
  <c r="P345" i="3"/>
  <c r="Q345" i="3" s="1"/>
  <c r="P337" i="3"/>
  <c r="Q337" i="3" s="1"/>
  <c r="P333" i="3"/>
  <c r="Q333" i="3" s="1"/>
  <c r="P329" i="3"/>
  <c r="Q329" i="3" s="1"/>
  <c r="P321" i="3"/>
  <c r="Q321" i="3" s="1"/>
  <c r="P317" i="3"/>
  <c r="Q317" i="3" s="1"/>
  <c r="P275" i="3"/>
  <c r="Q275" i="3" s="1"/>
  <c r="P227" i="3"/>
  <c r="Q227" i="3" s="1"/>
  <c r="P211" i="3"/>
  <c r="Q211" i="3" s="1"/>
  <c r="P197" i="3"/>
  <c r="Q197" i="3" s="1"/>
  <c r="O192" i="3"/>
  <c r="O188" i="3"/>
  <c r="O184" i="3"/>
  <c r="O180" i="3"/>
  <c r="O176" i="3"/>
  <c r="O172" i="3"/>
  <c r="O168" i="3"/>
  <c r="O164" i="3"/>
  <c r="O160" i="3"/>
  <c r="O156" i="3"/>
  <c r="O148" i="3"/>
  <c r="O144" i="3"/>
  <c r="O140" i="3"/>
  <c r="O136" i="3"/>
  <c r="O132" i="3"/>
  <c r="O128" i="3"/>
  <c r="O124" i="3"/>
  <c r="O120" i="3"/>
  <c r="O116" i="3"/>
  <c r="O112" i="3"/>
  <c r="O108" i="3"/>
  <c r="O104" i="3"/>
  <c r="O100" i="3"/>
  <c r="O96" i="3"/>
  <c r="O92" i="3"/>
  <c r="O88" i="3"/>
  <c r="O84" i="3"/>
  <c r="O80" i="3"/>
  <c r="O76" i="3"/>
  <c r="O72" i="3"/>
  <c r="O68" i="3"/>
  <c r="O64" i="3"/>
  <c r="O60" i="3"/>
  <c r="O56" i="3"/>
  <c r="O52" i="3"/>
  <c r="P41" i="3"/>
  <c r="Q41" i="3" s="1"/>
  <c r="P34" i="3"/>
  <c r="Q34" i="3" s="1"/>
  <c r="O28" i="3"/>
  <c r="O24" i="3"/>
  <c r="O20" i="3"/>
  <c r="P1044" i="3"/>
  <c r="Q1044" i="3" s="1"/>
  <c r="P976" i="3"/>
  <c r="Q976" i="3" s="1"/>
  <c r="P961" i="3"/>
  <c r="Q961" i="3" s="1"/>
  <c r="P949" i="3"/>
  <c r="Q949" i="3" s="1"/>
  <c r="P928" i="3"/>
  <c r="Q928" i="3" s="1"/>
  <c r="P912" i="3"/>
  <c r="Q912" i="3" s="1"/>
  <c r="P904" i="3"/>
  <c r="Q904" i="3" s="1"/>
  <c r="P892" i="3"/>
  <c r="Q892" i="3" s="1"/>
  <c r="P876" i="3"/>
  <c r="Q876" i="3" s="1"/>
  <c r="P864" i="3"/>
  <c r="Q864" i="3" s="1"/>
  <c r="P844" i="3"/>
  <c r="Q844" i="3" s="1"/>
  <c r="P793" i="3"/>
  <c r="Q793" i="3" s="1"/>
  <c r="P781" i="3"/>
  <c r="Q781" i="3" s="1"/>
  <c r="P769" i="3"/>
  <c r="Q769" i="3" s="1"/>
  <c r="P749" i="3"/>
  <c r="Q749" i="3" s="1"/>
  <c r="P737" i="3"/>
  <c r="Q737" i="3" s="1"/>
  <c r="P665" i="3"/>
  <c r="Q665" i="3" s="1"/>
  <c r="P1148" i="3"/>
  <c r="Q1148" i="3" s="1"/>
  <c r="P1140" i="3"/>
  <c r="Q1140" i="3" s="1"/>
  <c r="P1130" i="3"/>
  <c r="Q1130" i="3" s="1"/>
  <c r="P1126" i="3"/>
  <c r="Q1126" i="3" s="1"/>
  <c r="P1122" i="3"/>
  <c r="Q1122" i="3" s="1"/>
  <c r="P1118" i="3"/>
  <c r="Q1118" i="3" s="1"/>
  <c r="P1114" i="3"/>
  <c r="Q1114" i="3" s="1"/>
  <c r="P1110" i="3"/>
  <c r="Q1110" i="3" s="1"/>
  <c r="P1106" i="3"/>
  <c r="Q1106" i="3" s="1"/>
  <c r="P1102" i="3"/>
  <c r="Q1102" i="3" s="1"/>
  <c r="P1098" i="3"/>
  <c r="Q1098" i="3" s="1"/>
  <c r="P1094" i="3"/>
  <c r="Q1094" i="3" s="1"/>
  <c r="P1090" i="3"/>
  <c r="Q1090" i="3" s="1"/>
  <c r="P1086" i="3"/>
  <c r="Q1086" i="3" s="1"/>
  <c r="P1082" i="3"/>
  <c r="Q1082" i="3" s="1"/>
  <c r="P1078" i="3"/>
  <c r="Q1078" i="3" s="1"/>
  <c r="P1074" i="3"/>
  <c r="Q1074" i="3" s="1"/>
  <c r="P1070" i="3"/>
  <c r="Q1070" i="3" s="1"/>
  <c r="P1066" i="3"/>
  <c r="Q1066" i="3" s="1"/>
  <c r="P1062" i="3"/>
  <c r="Q1062" i="3" s="1"/>
  <c r="P1057" i="3"/>
  <c r="Q1057" i="3" s="1"/>
  <c r="P1053" i="3"/>
  <c r="Q1053" i="3" s="1"/>
  <c r="P1049" i="3"/>
  <c r="Q1049" i="3" s="1"/>
  <c r="P1045" i="3"/>
  <c r="Q1045" i="3" s="1"/>
  <c r="P1041" i="3"/>
  <c r="Q1041" i="3" s="1"/>
  <c r="P1037" i="3"/>
  <c r="Q1037" i="3" s="1"/>
  <c r="P1033" i="3"/>
  <c r="Q1033" i="3" s="1"/>
  <c r="P1029" i="3"/>
  <c r="Q1029" i="3" s="1"/>
  <c r="P1025" i="3"/>
  <c r="Q1025" i="3" s="1"/>
  <c r="P1021" i="3"/>
  <c r="Q1021" i="3" s="1"/>
  <c r="P1017" i="3"/>
  <c r="Q1017" i="3" s="1"/>
  <c r="P1013" i="3"/>
  <c r="Q1013" i="3" s="1"/>
  <c r="P1009" i="3"/>
  <c r="Q1009" i="3" s="1"/>
  <c r="P1005" i="3"/>
  <c r="Q1005" i="3" s="1"/>
  <c r="P1001" i="3"/>
  <c r="Q1001" i="3" s="1"/>
  <c r="P997" i="3"/>
  <c r="Q997" i="3" s="1"/>
  <c r="P993" i="3"/>
  <c r="Q993" i="3" s="1"/>
  <c r="P989" i="3"/>
  <c r="Q989" i="3" s="1"/>
  <c r="P985" i="3"/>
  <c r="Q985" i="3" s="1"/>
  <c r="P981" i="3"/>
  <c r="Q981" i="3" s="1"/>
  <c r="P977" i="3"/>
  <c r="Q977" i="3" s="1"/>
  <c r="P794" i="3"/>
  <c r="Q794" i="3" s="1"/>
  <c r="P746" i="3"/>
  <c r="Q746" i="3" s="1"/>
  <c r="P702" i="3"/>
  <c r="Q702" i="3" s="1"/>
  <c r="P698" i="3"/>
  <c r="Q698" i="3" s="1"/>
  <c r="P682" i="3"/>
  <c r="Q682" i="3" s="1"/>
  <c r="P614" i="3"/>
  <c r="Q614" i="3" s="1"/>
  <c r="P582" i="3"/>
  <c r="Q582" i="3" s="1"/>
  <c r="P514" i="3"/>
  <c r="Q514" i="3" s="1"/>
  <c r="P462" i="3"/>
  <c r="Q462" i="3" s="1"/>
  <c r="P394" i="3"/>
  <c r="Q394" i="3" s="1"/>
  <c r="P336" i="3"/>
  <c r="Q336" i="3" s="1"/>
  <c r="P242" i="3"/>
  <c r="Q242" i="3" s="1"/>
  <c r="O196" i="3"/>
  <c r="P143" i="3"/>
  <c r="Q143" i="3" s="1"/>
  <c r="P127" i="3"/>
  <c r="Q127" i="3" s="1"/>
  <c r="O44" i="3"/>
  <c r="P33" i="3"/>
  <c r="Q33" i="3" s="1"/>
  <c r="O799" i="3"/>
  <c r="P799" i="3" s="1"/>
  <c r="Q799" i="3" s="1"/>
  <c r="Q821" i="3"/>
  <c r="Q817" i="3"/>
  <c r="Q813" i="3"/>
  <c r="Q809" i="3"/>
  <c r="Q805" i="3"/>
  <c r="Q801" i="3"/>
  <c r="Q8" i="3" l="1"/>
  <c r="P196" i="3"/>
  <c r="Q196" i="3" s="1"/>
  <c r="P28" i="3"/>
  <c r="Q28" i="3" s="1"/>
  <c r="P64" i="3"/>
  <c r="Q64" i="3" s="1"/>
  <c r="P80" i="3"/>
  <c r="Q80" i="3" s="1"/>
  <c r="P96" i="3"/>
  <c r="Q96" i="3" s="1"/>
  <c r="P112" i="3"/>
  <c r="Q112" i="3" s="1"/>
  <c r="P128" i="3"/>
  <c r="Q128" i="3" s="1"/>
  <c r="P144" i="3"/>
  <c r="Q144" i="3" s="1"/>
  <c r="P164" i="3"/>
  <c r="Q164" i="3" s="1"/>
  <c r="P180" i="3"/>
  <c r="Q180" i="3" s="1"/>
  <c r="P216" i="3"/>
  <c r="Q216" i="3" s="1"/>
  <c r="P232" i="3"/>
  <c r="Q232" i="3" s="1"/>
  <c r="P248" i="3"/>
  <c r="Q248" i="3" s="1"/>
  <c r="P264" i="3"/>
  <c r="Q264" i="3" s="1"/>
  <c r="P280" i="3"/>
  <c r="Q280" i="3" s="1"/>
  <c r="P296" i="3"/>
  <c r="Q296" i="3" s="1"/>
  <c r="P52" i="3"/>
  <c r="Q52" i="3" s="1"/>
  <c r="P68" i="3"/>
  <c r="Q68" i="3" s="1"/>
  <c r="P84" i="3"/>
  <c r="Q84" i="3" s="1"/>
  <c r="P100" i="3"/>
  <c r="Q100" i="3" s="1"/>
  <c r="P116" i="3"/>
  <c r="Q116" i="3" s="1"/>
  <c r="P132" i="3"/>
  <c r="Q132" i="3" s="1"/>
  <c r="P148" i="3"/>
  <c r="Q148" i="3" s="1"/>
  <c r="P168" i="3"/>
  <c r="Q168" i="3" s="1"/>
  <c r="P184" i="3"/>
  <c r="Q184" i="3" s="1"/>
  <c r="P12" i="3"/>
  <c r="Q12" i="3" s="1"/>
  <c r="P204" i="3"/>
  <c r="Q204" i="3" s="1"/>
  <c r="P220" i="3"/>
  <c r="Q220" i="3" s="1"/>
  <c r="P236" i="3"/>
  <c r="Q236" i="3" s="1"/>
  <c r="P252" i="3"/>
  <c r="Q252" i="3" s="1"/>
  <c r="P268" i="3"/>
  <c r="Q268" i="3" s="1"/>
  <c r="P284" i="3"/>
  <c r="Q284" i="3" s="1"/>
  <c r="P300" i="3"/>
  <c r="Q300" i="3" s="1"/>
  <c r="P20" i="3"/>
  <c r="Q20" i="3" s="1"/>
  <c r="P56" i="3"/>
  <c r="Q56" i="3" s="1"/>
  <c r="P72" i="3"/>
  <c r="Q72" i="3" s="1"/>
  <c r="P88" i="3"/>
  <c r="Q88" i="3" s="1"/>
  <c r="P104" i="3"/>
  <c r="Q104" i="3" s="1"/>
  <c r="P120" i="3"/>
  <c r="Q120" i="3" s="1"/>
  <c r="P136" i="3"/>
  <c r="Q136" i="3" s="1"/>
  <c r="P156" i="3"/>
  <c r="Q156" i="3" s="1"/>
  <c r="P172" i="3"/>
  <c r="Q172" i="3" s="1"/>
  <c r="P188" i="3"/>
  <c r="Q188" i="3" s="1"/>
  <c r="P16" i="3"/>
  <c r="Q16" i="3" s="1"/>
  <c r="P208" i="3"/>
  <c r="Q208" i="3" s="1"/>
  <c r="P224" i="3"/>
  <c r="Q224" i="3" s="1"/>
  <c r="P240" i="3"/>
  <c r="Q240" i="3" s="1"/>
  <c r="P256" i="3"/>
  <c r="Q256" i="3" s="1"/>
  <c r="P272" i="3"/>
  <c r="Q272" i="3" s="1"/>
  <c r="P288" i="3"/>
  <c r="Q288" i="3" s="1"/>
  <c r="P304" i="3"/>
  <c r="Q304" i="3" s="1"/>
  <c r="P44" i="3"/>
  <c r="Q44" i="3" s="1"/>
  <c r="P24" i="3"/>
  <c r="Q24" i="3" s="1"/>
  <c r="P60" i="3"/>
  <c r="Q60" i="3" s="1"/>
  <c r="P76" i="3"/>
  <c r="Q76" i="3" s="1"/>
  <c r="P92" i="3"/>
  <c r="Q92" i="3" s="1"/>
  <c r="P108" i="3"/>
  <c r="Q108" i="3" s="1"/>
  <c r="P124" i="3"/>
  <c r="Q124" i="3" s="1"/>
  <c r="P140" i="3"/>
  <c r="Q140" i="3" s="1"/>
  <c r="P160" i="3"/>
  <c r="Q160" i="3" s="1"/>
  <c r="P176" i="3"/>
  <c r="Q176" i="3" s="1"/>
  <c r="P192" i="3"/>
  <c r="Q192" i="3" s="1"/>
  <c r="P212" i="3"/>
  <c r="Q212" i="3" s="1"/>
  <c r="P228" i="3"/>
  <c r="Q228" i="3" s="1"/>
  <c r="P244" i="3"/>
  <c r="Q244" i="3" s="1"/>
  <c r="P260" i="3"/>
  <c r="Q260" i="3" s="1"/>
  <c r="P276" i="3"/>
  <c r="Q276" i="3" s="1"/>
  <c r="P292" i="3"/>
  <c r="Q292" i="3" s="1"/>
  <c r="P308" i="3"/>
  <c r="Q308" i="3" s="1"/>
  <c r="Q802" i="3"/>
  <c r="Q806" i="3"/>
  <c r="Q810" i="3"/>
  <c r="Q814" i="3"/>
  <c r="Q818" i="3"/>
  <c r="Q822" i="3"/>
  <c r="Q800" i="3"/>
  <c r="Q804" i="3"/>
  <c r="Q808" i="3"/>
  <c r="Q812" i="3"/>
  <c r="Q816" i="3"/>
  <c r="Q820" i="3"/>
  <c r="K25" i="7" l="1"/>
  <c r="I25" i="7"/>
  <c r="I27" i="7" s="1"/>
  <c r="H27" i="7"/>
  <c r="G25" i="7"/>
  <c r="M24" i="7"/>
  <c r="O24" i="7" s="1"/>
  <c r="P24" i="7" s="1"/>
  <c r="J24" i="7"/>
  <c r="M23" i="7"/>
  <c r="O23" i="7" s="1"/>
  <c r="P23" i="7" s="1"/>
  <c r="J23" i="7"/>
  <c r="M22" i="7"/>
  <c r="O22" i="7" s="1"/>
  <c r="P22" i="7" s="1"/>
  <c r="J22" i="7"/>
  <c r="M21" i="7"/>
  <c r="O21" i="7" s="1"/>
  <c r="P21" i="7" s="1"/>
  <c r="J21" i="7"/>
  <c r="M20" i="7"/>
  <c r="O20" i="7" s="1"/>
  <c r="P20" i="7" s="1"/>
  <c r="J20" i="7"/>
  <c r="M19" i="7"/>
  <c r="O19" i="7" s="1"/>
  <c r="P19" i="7" s="1"/>
  <c r="J19" i="7"/>
  <c r="M18" i="7"/>
  <c r="O18" i="7" s="1"/>
  <c r="P18" i="7" s="1"/>
  <c r="J18" i="7"/>
  <c r="M17" i="7"/>
  <c r="O17" i="7" s="1"/>
  <c r="P17" i="7" s="1"/>
  <c r="J17" i="7"/>
  <c r="M16" i="7"/>
  <c r="O16" i="7" s="1"/>
  <c r="P16" i="7" s="1"/>
  <c r="J16" i="7"/>
  <c r="M15" i="7"/>
  <c r="O15" i="7" s="1"/>
  <c r="J15" i="7"/>
  <c r="M14" i="7"/>
  <c r="O14" i="7" s="1"/>
  <c r="P14" i="7" s="1"/>
  <c r="J14" i="7"/>
  <c r="K12" i="7"/>
  <c r="G12" i="7"/>
  <c r="F27" i="7"/>
  <c r="P10" i="7"/>
  <c r="P12" i="7" s="1"/>
  <c r="J10" i="7"/>
  <c r="J12" i="7" s="1"/>
  <c r="G27" i="7" l="1"/>
  <c r="J25" i="7"/>
  <c r="J27" i="7" s="1"/>
  <c r="K27" i="7"/>
  <c r="P15" i="7"/>
  <c r="P25" i="7" s="1"/>
  <c r="P27" i="7" s="1"/>
  <c r="O25" i="7"/>
  <c r="M25" i="7"/>
  <c r="M27" i="7" s="1"/>
  <c r="O27" i="7" l="1"/>
  <c r="A3" i="6" l="1"/>
  <c r="G15" i="6"/>
  <c r="J15" i="6" s="1"/>
  <c r="K15" i="6" s="1"/>
  <c r="L15" i="6" s="1"/>
  <c r="G14" i="6"/>
  <c r="J14" i="6" s="1"/>
  <c r="K14" i="6" s="1"/>
  <c r="L14" i="6" s="1"/>
  <c r="G13" i="6"/>
  <c r="J13" i="6" s="1"/>
  <c r="K13" i="6" s="1"/>
  <c r="L13" i="6" s="1"/>
  <c r="G12" i="6"/>
  <c r="J12" i="6" s="1"/>
  <c r="K12" i="6" s="1"/>
  <c r="L12" i="6" s="1"/>
  <c r="G11" i="6"/>
  <c r="J11" i="6" s="1"/>
  <c r="K11" i="6" s="1"/>
  <c r="L11" i="6" s="1"/>
  <c r="G10" i="6"/>
  <c r="J10" i="6" s="1"/>
  <c r="K10" i="6" s="1"/>
  <c r="L10" i="6" s="1"/>
  <c r="G9" i="6"/>
  <c r="J9" i="6" s="1"/>
  <c r="K9" i="6" s="1"/>
  <c r="L9" i="6" s="1"/>
  <c r="G8" i="6"/>
  <c r="F102" i="5"/>
  <c r="A3" i="5" s="1"/>
  <c r="G100" i="5"/>
  <c r="J100" i="5" s="1"/>
  <c r="K100" i="5" s="1"/>
  <c r="L100" i="5" s="1"/>
  <c r="G99" i="5"/>
  <c r="J99" i="5" s="1"/>
  <c r="K99" i="5" s="1"/>
  <c r="L99" i="5" s="1"/>
  <c r="G98" i="5"/>
  <c r="J98" i="5" s="1"/>
  <c r="K98" i="5" s="1"/>
  <c r="L98" i="5" s="1"/>
  <c r="G97" i="5"/>
  <c r="J97" i="5" s="1"/>
  <c r="K97" i="5" s="1"/>
  <c r="L97" i="5" s="1"/>
  <c r="G96" i="5"/>
  <c r="J96" i="5" s="1"/>
  <c r="K96" i="5" s="1"/>
  <c r="L96" i="5" s="1"/>
  <c r="G95" i="5"/>
  <c r="J95" i="5" s="1"/>
  <c r="K95" i="5" s="1"/>
  <c r="L95" i="5" s="1"/>
  <c r="G94" i="5"/>
  <c r="J94" i="5" s="1"/>
  <c r="K94" i="5" s="1"/>
  <c r="L94" i="5" s="1"/>
  <c r="G93" i="5"/>
  <c r="J93" i="5" s="1"/>
  <c r="K93" i="5" s="1"/>
  <c r="L93" i="5" s="1"/>
  <c r="G92" i="5"/>
  <c r="J92" i="5" s="1"/>
  <c r="K92" i="5" s="1"/>
  <c r="L92" i="5" s="1"/>
  <c r="G91" i="5"/>
  <c r="J91" i="5" s="1"/>
  <c r="K91" i="5" s="1"/>
  <c r="L91" i="5" s="1"/>
  <c r="G90" i="5"/>
  <c r="J90" i="5" s="1"/>
  <c r="K90" i="5" s="1"/>
  <c r="L90" i="5" s="1"/>
  <c r="G89" i="5"/>
  <c r="J89" i="5" s="1"/>
  <c r="K89" i="5" s="1"/>
  <c r="L89" i="5" s="1"/>
  <c r="G88" i="5"/>
  <c r="J88" i="5" s="1"/>
  <c r="K88" i="5" s="1"/>
  <c r="L88" i="5" s="1"/>
  <c r="G87" i="5"/>
  <c r="J87" i="5" s="1"/>
  <c r="K87" i="5" s="1"/>
  <c r="L87" i="5" s="1"/>
  <c r="G86" i="5"/>
  <c r="J86" i="5" s="1"/>
  <c r="K86" i="5" s="1"/>
  <c r="L86" i="5" s="1"/>
  <c r="G85" i="5"/>
  <c r="J85" i="5" s="1"/>
  <c r="K85" i="5" s="1"/>
  <c r="L85" i="5" s="1"/>
  <c r="G84" i="5"/>
  <c r="J84" i="5" s="1"/>
  <c r="K84" i="5" s="1"/>
  <c r="L84" i="5" s="1"/>
  <c r="G83" i="5"/>
  <c r="J83" i="5" s="1"/>
  <c r="K83" i="5" s="1"/>
  <c r="L83" i="5" s="1"/>
  <c r="G82" i="5"/>
  <c r="J82" i="5" s="1"/>
  <c r="K82" i="5" s="1"/>
  <c r="L82" i="5" s="1"/>
  <c r="G81" i="5"/>
  <c r="J81" i="5" s="1"/>
  <c r="K81" i="5" s="1"/>
  <c r="L81" i="5" s="1"/>
  <c r="G80" i="5"/>
  <c r="J80" i="5" s="1"/>
  <c r="K80" i="5" s="1"/>
  <c r="L80" i="5" s="1"/>
  <c r="G79" i="5"/>
  <c r="J79" i="5" s="1"/>
  <c r="K79" i="5" s="1"/>
  <c r="L79" i="5" s="1"/>
  <c r="G78" i="5"/>
  <c r="J78" i="5" s="1"/>
  <c r="K78" i="5" s="1"/>
  <c r="L78" i="5" s="1"/>
  <c r="G77" i="5"/>
  <c r="J77" i="5" s="1"/>
  <c r="K77" i="5" s="1"/>
  <c r="L77" i="5" s="1"/>
  <c r="G76" i="5"/>
  <c r="J76" i="5" s="1"/>
  <c r="K76" i="5" s="1"/>
  <c r="L76" i="5" s="1"/>
  <c r="G75" i="5"/>
  <c r="J75" i="5" s="1"/>
  <c r="K75" i="5" s="1"/>
  <c r="L75" i="5" s="1"/>
  <c r="G74" i="5"/>
  <c r="J74" i="5" s="1"/>
  <c r="K74" i="5" s="1"/>
  <c r="L74" i="5" s="1"/>
  <c r="G73" i="5"/>
  <c r="J73" i="5" s="1"/>
  <c r="K73" i="5" s="1"/>
  <c r="L73" i="5" s="1"/>
  <c r="G69" i="5"/>
  <c r="J69" i="5" s="1"/>
  <c r="K69" i="5" s="1"/>
  <c r="L69" i="5" s="1"/>
  <c r="G68" i="5"/>
  <c r="J68" i="5" s="1"/>
  <c r="K68" i="5" s="1"/>
  <c r="L68" i="5" s="1"/>
  <c r="G67" i="5"/>
  <c r="J67" i="5" s="1"/>
  <c r="K67" i="5" s="1"/>
  <c r="L67" i="5" s="1"/>
  <c r="G66" i="5"/>
  <c r="J66" i="5" s="1"/>
  <c r="K66" i="5" s="1"/>
  <c r="L66" i="5" s="1"/>
  <c r="G65" i="5"/>
  <c r="J65" i="5" s="1"/>
  <c r="K65" i="5" s="1"/>
  <c r="L65" i="5" s="1"/>
  <c r="G64" i="5"/>
  <c r="J64" i="5" s="1"/>
  <c r="K64" i="5" s="1"/>
  <c r="L64" i="5" s="1"/>
  <c r="G63" i="5"/>
  <c r="J63" i="5" s="1"/>
  <c r="K63" i="5" s="1"/>
  <c r="L63" i="5" s="1"/>
  <c r="G62" i="5"/>
  <c r="J62" i="5" s="1"/>
  <c r="K62" i="5" s="1"/>
  <c r="L62" i="5" s="1"/>
  <c r="G61" i="5"/>
  <c r="J61" i="5" s="1"/>
  <c r="K61" i="5" s="1"/>
  <c r="L61" i="5" s="1"/>
  <c r="G60" i="5"/>
  <c r="J60" i="5" s="1"/>
  <c r="K60" i="5" s="1"/>
  <c r="L60" i="5" s="1"/>
  <c r="G59" i="5"/>
  <c r="J59" i="5" s="1"/>
  <c r="K59" i="5" s="1"/>
  <c r="L59" i="5" s="1"/>
  <c r="G58" i="5"/>
  <c r="J58" i="5" s="1"/>
  <c r="K58" i="5" s="1"/>
  <c r="L58" i="5" s="1"/>
  <c r="G57" i="5"/>
  <c r="J57" i="5" s="1"/>
  <c r="K57" i="5" s="1"/>
  <c r="L57" i="5" s="1"/>
  <c r="G56" i="5"/>
  <c r="J56" i="5" s="1"/>
  <c r="K56" i="5" s="1"/>
  <c r="L56" i="5" s="1"/>
  <c r="G55" i="5"/>
  <c r="J55" i="5" s="1"/>
  <c r="K55" i="5" s="1"/>
  <c r="L55" i="5" s="1"/>
  <c r="G54" i="5"/>
  <c r="J54" i="5" s="1"/>
  <c r="K54" i="5" s="1"/>
  <c r="L54" i="5" s="1"/>
  <c r="G53" i="5"/>
  <c r="J53" i="5" s="1"/>
  <c r="K53" i="5" s="1"/>
  <c r="L53" i="5" s="1"/>
  <c r="G52" i="5"/>
  <c r="J52" i="5" s="1"/>
  <c r="K52" i="5" s="1"/>
  <c r="L52" i="5" s="1"/>
  <c r="G51" i="5"/>
  <c r="J51" i="5" s="1"/>
  <c r="K51" i="5" s="1"/>
  <c r="L51" i="5" s="1"/>
  <c r="G50" i="5"/>
  <c r="J50" i="5" s="1"/>
  <c r="K50" i="5" s="1"/>
  <c r="L50" i="5" s="1"/>
  <c r="G49" i="5"/>
  <c r="J49" i="5" s="1"/>
  <c r="K49" i="5" s="1"/>
  <c r="L49" i="5" s="1"/>
  <c r="G48" i="5"/>
  <c r="J48" i="5" s="1"/>
  <c r="K48" i="5" s="1"/>
  <c r="L48" i="5" s="1"/>
  <c r="G47" i="5"/>
  <c r="J47" i="5" s="1"/>
  <c r="K47" i="5" s="1"/>
  <c r="L47" i="5" s="1"/>
  <c r="G46" i="5"/>
  <c r="J46" i="5" s="1"/>
  <c r="K46" i="5" s="1"/>
  <c r="L46" i="5" s="1"/>
  <c r="G45" i="5"/>
  <c r="J45" i="5" s="1"/>
  <c r="K45" i="5" s="1"/>
  <c r="L45" i="5" s="1"/>
  <c r="G44" i="5"/>
  <c r="J44" i="5" s="1"/>
  <c r="K44" i="5" s="1"/>
  <c r="L44" i="5" s="1"/>
  <c r="G43" i="5"/>
  <c r="J43" i="5" s="1"/>
  <c r="K43" i="5" s="1"/>
  <c r="L43" i="5" s="1"/>
  <c r="G42" i="5"/>
  <c r="J42" i="5" s="1"/>
  <c r="K42" i="5" s="1"/>
  <c r="L42" i="5" s="1"/>
  <c r="G41" i="5"/>
  <c r="J41" i="5" s="1"/>
  <c r="K41" i="5" s="1"/>
  <c r="L41" i="5" s="1"/>
  <c r="G40" i="5"/>
  <c r="J40" i="5" s="1"/>
  <c r="K40" i="5" s="1"/>
  <c r="L40" i="5" s="1"/>
  <c r="G39" i="5"/>
  <c r="J39" i="5" s="1"/>
  <c r="K39" i="5" s="1"/>
  <c r="L39" i="5" s="1"/>
  <c r="G38" i="5"/>
  <c r="J38" i="5" s="1"/>
  <c r="K38" i="5" s="1"/>
  <c r="L38" i="5" s="1"/>
  <c r="G37" i="5"/>
  <c r="J37" i="5" s="1"/>
  <c r="K37" i="5" s="1"/>
  <c r="L37" i="5" s="1"/>
  <c r="G36" i="5"/>
  <c r="J36" i="5" s="1"/>
  <c r="K36" i="5" s="1"/>
  <c r="L36" i="5" s="1"/>
  <c r="G35" i="5"/>
  <c r="J35" i="5" s="1"/>
  <c r="K35" i="5" s="1"/>
  <c r="L35" i="5" s="1"/>
  <c r="G34" i="5"/>
  <c r="J34" i="5" s="1"/>
  <c r="K34" i="5" s="1"/>
  <c r="L34" i="5" s="1"/>
  <c r="G33" i="5"/>
  <c r="J33" i="5" s="1"/>
  <c r="K33" i="5" s="1"/>
  <c r="L33" i="5" s="1"/>
  <c r="G32" i="5"/>
  <c r="J32" i="5" s="1"/>
  <c r="K32" i="5" s="1"/>
  <c r="L32" i="5" s="1"/>
  <c r="G31" i="5"/>
  <c r="J31" i="5" s="1"/>
  <c r="K31" i="5" s="1"/>
  <c r="L31" i="5" s="1"/>
  <c r="G30" i="5"/>
  <c r="J30" i="5" s="1"/>
  <c r="K30" i="5" s="1"/>
  <c r="L30" i="5" s="1"/>
  <c r="G29" i="5"/>
  <c r="J29" i="5" s="1"/>
  <c r="K29" i="5" s="1"/>
  <c r="L29" i="5" s="1"/>
  <c r="G28" i="5"/>
  <c r="J28" i="5" s="1"/>
  <c r="K28" i="5" s="1"/>
  <c r="L28" i="5" s="1"/>
  <c r="G27" i="5"/>
  <c r="J27" i="5" s="1"/>
  <c r="K27" i="5" s="1"/>
  <c r="L27" i="5" s="1"/>
  <c r="G26" i="5"/>
  <c r="J26" i="5" s="1"/>
  <c r="K26" i="5" s="1"/>
  <c r="L26" i="5" s="1"/>
  <c r="G25" i="5"/>
  <c r="J25" i="5" s="1"/>
  <c r="K25" i="5" s="1"/>
  <c r="L25" i="5" s="1"/>
  <c r="G24" i="5"/>
  <c r="J24" i="5" s="1"/>
  <c r="K24" i="5" s="1"/>
  <c r="L24" i="5" s="1"/>
  <c r="G23" i="5"/>
  <c r="J23" i="5" s="1"/>
  <c r="K23" i="5" s="1"/>
  <c r="L23" i="5" s="1"/>
  <c r="G22" i="5"/>
  <c r="J22" i="5" s="1"/>
  <c r="K22" i="5" s="1"/>
  <c r="L22" i="5" s="1"/>
  <c r="G21" i="5"/>
  <c r="J21" i="5" s="1"/>
  <c r="K21" i="5" s="1"/>
  <c r="L21" i="5" s="1"/>
  <c r="G20" i="5"/>
  <c r="J20" i="5" s="1"/>
  <c r="K20" i="5" s="1"/>
  <c r="L20" i="5" s="1"/>
  <c r="G19" i="5"/>
  <c r="J19" i="5" s="1"/>
  <c r="K19" i="5" s="1"/>
  <c r="L19" i="5" s="1"/>
  <c r="G18" i="5"/>
  <c r="J18" i="5" s="1"/>
  <c r="K18" i="5" s="1"/>
  <c r="L18" i="5" s="1"/>
  <c r="G17" i="5"/>
  <c r="J17" i="5" s="1"/>
  <c r="K17" i="5" s="1"/>
  <c r="L17" i="5" s="1"/>
  <c r="G16" i="5"/>
  <c r="J16" i="5" s="1"/>
  <c r="K16" i="5" s="1"/>
  <c r="L16" i="5" s="1"/>
  <c r="G15" i="5"/>
  <c r="J15" i="5" s="1"/>
  <c r="K15" i="5" s="1"/>
  <c r="L15" i="5" s="1"/>
  <c r="G14" i="5"/>
  <c r="J14" i="5" s="1"/>
  <c r="K14" i="5" s="1"/>
  <c r="L14" i="5" s="1"/>
  <c r="G13" i="5"/>
  <c r="J13" i="5" s="1"/>
  <c r="K13" i="5" s="1"/>
  <c r="L13" i="5" s="1"/>
  <c r="G12" i="5"/>
  <c r="J12" i="5" s="1"/>
  <c r="K12" i="5" s="1"/>
  <c r="L12" i="5" s="1"/>
  <c r="G11" i="5"/>
  <c r="J11" i="5" s="1"/>
  <c r="K11" i="5" s="1"/>
  <c r="L11" i="5" s="1"/>
  <c r="G10" i="5"/>
  <c r="J10" i="5" s="1"/>
  <c r="K10" i="5" s="1"/>
  <c r="L10" i="5" s="1"/>
  <c r="G9" i="5"/>
  <c r="F75" i="4"/>
  <c r="A3" i="4" s="1"/>
  <c r="G73" i="4"/>
  <c r="J73" i="4" s="1"/>
  <c r="K73" i="4" s="1"/>
  <c r="L73" i="4" s="1"/>
  <c r="G72" i="4"/>
  <c r="J72" i="4" s="1"/>
  <c r="K72" i="4" s="1"/>
  <c r="L72" i="4" s="1"/>
  <c r="G71" i="4"/>
  <c r="J71" i="4" s="1"/>
  <c r="K71" i="4" s="1"/>
  <c r="L71" i="4" s="1"/>
  <c r="G70" i="4"/>
  <c r="J70" i="4" s="1"/>
  <c r="K70" i="4" s="1"/>
  <c r="L70" i="4" s="1"/>
  <c r="G69" i="4"/>
  <c r="J69" i="4" s="1"/>
  <c r="K69" i="4" s="1"/>
  <c r="L69" i="4" s="1"/>
  <c r="G68" i="4"/>
  <c r="J68" i="4" s="1"/>
  <c r="K68" i="4" s="1"/>
  <c r="L68" i="4" s="1"/>
  <c r="G67" i="4"/>
  <c r="J67" i="4" s="1"/>
  <c r="K67" i="4" s="1"/>
  <c r="L67" i="4" s="1"/>
  <c r="G66" i="4"/>
  <c r="J66" i="4" s="1"/>
  <c r="K66" i="4" s="1"/>
  <c r="L66" i="4" s="1"/>
  <c r="G65" i="4"/>
  <c r="J65" i="4" s="1"/>
  <c r="K65" i="4" s="1"/>
  <c r="L65" i="4" s="1"/>
  <c r="G64" i="4"/>
  <c r="J64" i="4" s="1"/>
  <c r="K64" i="4" s="1"/>
  <c r="L64" i="4" s="1"/>
  <c r="G63" i="4"/>
  <c r="J63" i="4" s="1"/>
  <c r="K63" i="4" s="1"/>
  <c r="L63" i="4" s="1"/>
  <c r="G62" i="4"/>
  <c r="J62" i="4" s="1"/>
  <c r="K62" i="4" s="1"/>
  <c r="L62" i="4" s="1"/>
  <c r="G61" i="4"/>
  <c r="J61" i="4" s="1"/>
  <c r="K61" i="4" s="1"/>
  <c r="L61" i="4" s="1"/>
  <c r="G60" i="4"/>
  <c r="J60" i="4" s="1"/>
  <c r="K60" i="4" s="1"/>
  <c r="L60" i="4" s="1"/>
  <c r="G59" i="4"/>
  <c r="J59" i="4" s="1"/>
  <c r="K59" i="4" s="1"/>
  <c r="L59" i="4" s="1"/>
  <c r="G58" i="4"/>
  <c r="J58" i="4" s="1"/>
  <c r="K58" i="4" s="1"/>
  <c r="L58" i="4" s="1"/>
  <c r="G57" i="4"/>
  <c r="J57" i="4" s="1"/>
  <c r="K57" i="4" s="1"/>
  <c r="L57" i="4" s="1"/>
  <c r="G56" i="4"/>
  <c r="J56" i="4" s="1"/>
  <c r="K56" i="4" s="1"/>
  <c r="L56" i="4" s="1"/>
  <c r="G55" i="4"/>
  <c r="J55" i="4" s="1"/>
  <c r="K55" i="4" s="1"/>
  <c r="L55" i="4" s="1"/>
  <c r="G54" i="4"/>
  <c r="J54" i="4" s="1"/>
  <c r="K54" i="4" s="1"/>
  <c r="L54" i="4" s="1"/>
  <c r="G53" i="4"/>
  <c r="J53" i="4" s="1"/>
  <c r="K53" i="4" s="1"/>
  <c r="L53" i="4" s="1"/>
  <c r="G52" i="4"/>
  <c r="J52" i="4" s="1"/>
  <c r="K52" i="4" s="1"/>
  <c r="L52" i="4" s="1"/>
  <c r="G51" i="4"/>
  <c r="J51" i="4" s="1"/>
  <c r="K51" i="4" s="1"/>
  <c r="L51" i="4" s="1"/>
  <c r="G50" i="4"/>
  <c r="J50" i="4" s="1"/>
  <c r="K50" i="4" s="1"/>
  <c r="L50" i="4" s="1"/>
  <c r="G49" i="4"/>
  <c r="J49" i="4" s="1"/>
  <c r="K49" i="4" s="1"/>
  <c r="L49" i="4" s="1"/>
  <c r="G48" i="4"/>
  <c r="J48" i="4" s="1"/>
  <c r="K48" i="4" s="1"/>
  <c r="L48" i="4" s="1"/>
  <c r="G47" i="4"/>
  <c r="J47" i="4" s="1"/>
  <c r="K47" i="4" s="1"/>
  <c r="L47" i="4" s="1"/>
  <c r="G46" i="4"/>
  <c r="J46" i="4" s="1"/>
  <c r="K46" i="4" s="1"/>
  <c r="L46" i="4" s="1"/>
  <c r="G45" i="4"/>
  <c r="J45" i="4" s="1"/>
  <c r="K45" i="4" s="1"/>
  <c r="L45" i="4" s="1"/>
  <c r="G44" i="4"/>
  <c r="J44" i="4" s="1"/>
  <c r="K44" i="4" s="1"/>
  <c r="L44" i="4" s="1"/>
  <c r="G43" i="4"/>
  <c r="J43" i="4" s="1"/>
  <c r="K43" i="4" s="1"/>
  <c r="L43" i="4" s="1"/>
  <c r="G42" i="4"/>
  <c r="J42" i="4" s="1"/>
  <c r="K42" i="4" s="1"/>
  <c r="L42" i="4" s="1"/>
  <c r="G41" i="4"/>
  <c r="J41" i="4" s="1"/>
  <c r="K41" i="4" s="1"/>
  <c r="L41" i="4" s="1"/>
  <c r="G40" i="4"/>
  <c r="J40" i="4" s="1"/>
  <c r="K40" i="4" s="1"/>
  <c r="L40" i="4" s="1"/>
  <c r="G39" i="4"/>
  <c r="J39" i="4" s="1"/>
  <c r="K39" i="4" s="1"/>
  <c r="L39" i="4" s="1"/>
  <c r="G38" i="4"/>
  <c r="J38" i="4" s="1"/>
  <c r="K38" i="4" s="1"/>
  <c r="L38" i="4" s="1"/>
  <c r="G37" i="4"/>
  <c r="J37" i="4" s="1"/>
  <c r="K37" i="4" s="1"/>
  <c r="L37" i="4" s="1"/>
  <c r="G36" i="4"/>
  <c r="J36" i="4" s="1"/>
  <c r="K36" i="4" s="1"/>
  <c r="L36" i="4" s="1"/>
  <c r="G35" i="4"/>
  <c r="J35" i="4" s="1"/>
  <c r="K35" i="4" s="1"/>
  <c r="L35" i="4" s="1"/>
  <c r="G34" i="4"/>
  <c r="J34" i="4" s="1"/>
  <c r="K34" i="4" s="1"/>
  <c r="L34" i="4" s="1"/>
  <c r="G33" i="4"/>
  <c r="J33" i="4" s="1"/>
  <c r="K33" i="4" s="1"/>
  <c r="L33" i="4" s="1"/>
  <c r="G32" i="4"/>
  <c r="J32" i="4" s="1"/>
  <c r="K32" i="4" s="1"/>
  <c r="L32" i="4" s="1"/>
  <c r="G31" i="4"/>
  <c r="J31" i="4" s="1"/>
  <c r="K31" i="4" s="1"/>
  <c r="L31" i="4" s="1"/>
  <c r="G30" i="4"/>
  <c r="J30" i="4" s="1"/>
  <c r="K30" i="4" s="1"/>
  <c r="L30" i="4" s="1"/>
  <c r="G29" i="4"/>
  <c r="J29" i="4" s="1"/>
  <c r="K29" i="4" s="1"/>
  <c r="L29" i="4" s="1"/>
  <c r="G28" i="4"/>
  <c r="J28" i="4" s="1"/>
  <c r="K28" i="4" s="1"/>
  <c r="L28" i="4" s="1"/>
  <c r="G27" i="4"/>
  <c r="J27" i="4" s="1"/>
  <c r="K27" i="4" s="1"/>
  <c r="L27" i="4" s="1"/>
  <c r="G26" i="4"/>
  <c r="J26" i="4" s="1"/>
  <c r="K26" i="4" s="1"/>
  <c r="L26" i="4" s="1"/>
  <c r="G25" i="4"/>
  <c r="J25" i="4" s="1"/>
  <c r="K25" i="4" s="1"/>
  <c r="L25" i="4" s="1"/>
  <c r="G24" i="4"/>
  <c r="J24" i="4" s="1"/>
  <c r="K24" i="4" s="1"/>
  <c r="L24" i="4" s="1"/>
  <c r="G23" i="4"/>
  <c r="J23" i="4" s="1"/>
  <c r="K23" i="4" s="1"/>
  <c r="L23" i="4" s="1"/>
  <c r="G22" i="4"/>
  <c r="J22" i="4" s="1"/>
  <c r="K22" i="4" s="1"/>
  <c r="L22" i="4" s="1"/>
  <c r="G21" i="4"/>
  <c r="J21" i="4" s="1"/>
  <c r="K21" i="4" s="1"/>
  <c r="L21" i="4" s="1"/>
  <c r="G20" i="4"/>
  <c r="J20" i="4" s="1"/>
  <c r="K20" i="4" s="1"/>
  <c r="L20" i="4" s="1"/>
  <c r="G19" i="4"/>
  <c r="J19" i="4" s="1"/>
  <c r="K19" i="4" s="1"/>
  <c r="L19" i="4" s="1"/>
  <c r="G18" i="4"/>
  <c r="J18" i="4" s="1"/>
  <c r="K18" i="4" s="1"/>
  <c r="L18" i="4" s="1"/>
  <c r="G17" i="4"/>
  <c r="J17" i="4" s="1"/>
  <c r="K17" i="4" s="1"/>
  <c r="L17" i="4" s="1"/>
  <c r="G16" i="4"/>
  <c r="J16" i="4" s="1"/>
  <c r="K16" i="4" s="1"/>
  <c r="L16" i="4" s="1"/>
  <c r="G15" i="4"/>
  <c r="J15" i="4" s="1"/>
  <c r="K15" i="4" s="1"/>
  <c r="L15" i="4" s="1"/>
  <c r="G14" i="4"/>
  <c r="J14" i="4" s="1"/>
  <c r="K14" i="4" s="1"/>
  <c r="L14" i="4" s="1"/>
  <c r="G13" i="4"/>
  <c r="J13" i="4" s="1"/>
  <c r="K13" i="4" s="1"/>
  <c r="L13" i="4" s="1"/>
  <c r="G12" i="4"/>
  <c r="J12" i="4" s="1"/>
  <c r="K12" i="4" s="1"/>
  <c r="L12" i="4" s="1"/>
  <c r="G11" i="4"/>
  <c r="J11" i="4" s="1"/>
  <c r="K11" i="4" s="1"/>
  <c r="L11" i="4" s="1"/>
  <c r="G10" i="4"/>
  <c r="J10" i="4" s="1"/>
  <c r="K10" i="4" s="1"/>
  <c r="L10" i="4" s="1"/>
  <c r="G9" i="4"/>
  <c r="F1149" i="3"/>
  <c r="F974" i="3"/>
  <c r="F973" i="3"/>
  <c r="F969" i="3"/>
  <c r="F473" i="3"/>
  <c r="F472" i="3"/>
  <c r="F471" i="3"/>
  <c r="F470" i="3"/>
  <c r="F353" i="3"/>
  <c r="F352" i="3"/>
  <c r="F351" i="3"/>
  <c r="F350" i="3"/>
  <c r="F348" i="3"/>
  <c r="F347" i="3"/>
  <c r="F315" i="3"/>
  <c r="F312" i="3"/>
  <c r="F200" i="3"/>
  <c r="F199" i="3"/>
  <c r="F195" i="3"/>
  <c r="F153" i="3"/>
  <c r="F152" i="3"/>
  <c r="F151" i="3"/>
  <c r="F150" i="3"/>
  <c r="F51" i="3"/>
  <c r="F50" i="3"/>
  <c r="F49" i="3"/>
  <c r="F48" i="3"/>
  <c r="F47" i="3"/>
  <c r="F46" i="3"/>
  <c r="F45" i="3"/>
  <c r="F40" i="3"/>
  <c r="F39" i="3"/>
  <c r="F37" i="3"/>
  <c r="F30" i="3"/>
  <c r="F29" i="3"/>
  <c r="F18" i="3"/>
  <c r="G18" i="6" l="1"/>
  <c r="F1211" i="3"/>
  <c r="A3" i="3" s="1"/>
  <c r="H29" i="3"/>
  <c r="I29" i="3" s="1"/>
  <c r="O29" i="3" s="1"/>
  <c r="H37" i="3"/>
  <c r="I37" i="3" s="1"/>
  <c r="O37" i="3" s="1"/>
  <c r="H39" i="3"/>
  <c r="I39" i="3" s="1"/>
  <c r="O39" i="3" s="1"/>
  <c r="H45" i="3"/>
  <c r="I45" i="3" s="1"/>
  <c r="O45" i="3" s="1"/>
  <c r="H47" i="3"/>
  <c r="I47" i="3" s="1"/>
  <c r="O47" i="3" s="1"/>
  <c r="H49" i="3"/>
  <c r="I49" i="3" s="1"/>
  <c r="O49" i="3" s="1"/>
  <c r="H51" i="3"/>
  <c r="I51" i="3" s="1"/>
  <c r="O51" i="3" s="1"/>
  <c r="H151" i="3"/>
  <c r="I151" i="3" s="1"/>
  <c r="O151" i="3" s="1"/>
  <c r="H153" i="3"/>
  <c r="I153" i="3" s="1"/>
  <c r="O153" i="3" s="1"/>
  <c r="H195" i="3"/>
  <c r="I195" i="3" s="1"/>
  <c r="O195" i="3" s="1"/>
  <c r="H199" i="3"/>
  <c r="I199" i="3" s="1"/>
  <c r="O199" i="3" s="1"/>
  <c r="H315" i="3"/>
  <c r="I315" i="3" s="1"/>
  <c r="O315" i="3" s="1"/>
  <c r="H347" i="3"/>
  <c r="I347" i="3" s="1"/>
  <c r="O347" i="3" s="1"/>
  <c r="H351" i="3"/>
  <c r="I351" i="3" s="1"/>
  <c r="O351" i="3" s="1"/>
  <c r="H353" i="3"/>
  <c r="I353" i="3" s="1"/>
  <c r="O353" i="3" s="1"/>
  <c r="H471" i="3"/>
  <c r="I471" i="3" s="1"/>
  <c r="O471" i="3" s="1"/>
  <c r="H473" i="3"/>
  <c r="I473" i="3" s="1"/>
  <c r="O473" i="3" s="1"/>
  <c r="H969" i="3"/>
  <c r="I969" i="3" s="1"/>
  <c r="O969" i="3" s="1"/>
  <c r="H973" i="3"/>
  <c r="I973" i="3" s="1"/>
  <c r="O973" i="3" s="1"/>
  <c r="H18" i="3"/>
  <c r="I18" i="3" s="1"/>
  <c r="O18" i="3" s="1"/>
  <c r="H30" i="3"/>
  <c r="I30" i="3" s="1"/>
  <c r="O30" i="3" s="1"/>
  <c r="H40" i="3"/>
  <c r="I40" i="3" s="1"/>
  <c r="O40" i="3" s="1"/>
  <c r="H46" i="3"/>
  <c r="I46" i="3" s="1"/>
  <c r="O46" i="3" s="1"/>
  <c r="H48" i="3"/>
  <c r="I48" i="3" s="1"/>
  <c r="O48" i="3" s="1"/>
  <c r="H50" i="3"/>
  <c r="I50" i="3" s="1"/>
  <c r="O50" i="3" s="1"/>
  <c r="H150" i="3"/>
  <c r="I150" i="3" s="1"/>
  <c r="O150" i="3" s="1"/>
  <c r="H152" i="3"/>
  <c r="I152" i="3" s="1"/>
  <c r="O152" i="3" s="1"/>
  <c r="H200" i="3"/>
  <c r="I200" i="3" s="1"/>
  <c r="O200" i="3" s="1"/>
  <c r="H312" i="3"/>
  <c r="I312" i="3" s="1"/>
  <c r="O312" i="3" s="1"/>
  <c r="H348" i="3"/>
  <c r="I348" i="3" s="1"/>
  <c r="O348" i="3" s="1"/>
  <c r="H350" i="3"/>
  <c r="I350" i="3" s="1"/>
  <c r="O350" i="3" s="1"/>
  <c r="H352" i="3"/>
  <c r="I352" i="3" s="1"/>
  <c r="O352" i="3" s="1"/>
  <c r="H470" i="3"/>
  <c r="I470" i="3" s="1"/>
  <c r="O470" i="3" s="1"/>
  <c r="H472" i="3"/>
  <c r="I472" i="3" s="1"/>
  <c r="O472" i="3" s="1"/>
  <c r="H974" i="3"/>
  <c r="I974" i="3" s="1"/>
  <c r="O974" i="3" s="1"/>
  <c r="H1149" i="3"/>
  <c r="I1149" i="3" s="1"/>
  <c r="O1149" i="3" s="1"/>
  <c r="G102" i="5"/>
  <c r="G75" i="4"/>
  <c r="J8" i="6"/>
  <c r="J9" i="5"/>
  <c r="K9" i="5" s="1"/>
  <c r="J9" i="4"/>
  <c r="K9" i="4" s="1"/>
  <c r="K8" i="6" l="1"/>
  <c r="K18" i="6" s="1"/>
  <c r="J18" i="6"/>
  <c r="P1149" i="3"/>
  <c r="Q1149" i="3" s="1"/>
  <c r="P352" i="3"/>
  <c r="Q352" i="3" s="1"/>
  <c r="P200" i="3"/>
  <c r="Q200" i="3" s="1"/>
  <c r="P48" i="3"/>
  <c r="Q48" i="3" s="1"/>
  <c r="P18" i="3"/>
  <c r="P471" i="3"/>
  <c r="Q471" i="3" s="1"/>
  <c r="P315" i="3"/>
  <c r="Q315" i="3" s="1"/>
  <c r="P151" i="3"/>
  <c r="Q151" i="3" s="1"/>
  <c r="P45" i="3"/>
  <c r="Q45" i="3" s="1"/>
  <c r="P470" i="3"/>
  <c r="Q470" i="3" s="1"/>
  <c r="P50" i="3"/>
  <c r="Q50" i="3" s="1"/>
  <c r="P473" i="3"/>
  <c r="Q473" i="3" s="1"/>
  <c r="P153" i="3"/>
  <c r="Q153" i="3" s="1"/>
  <c r="P47" i="3"/>
  <c r="Q47" i="3" s="1"/>
  <c r="P974" i="3"/>
  <c r="Q974" i="3" s="1"/>
  <c r="P350" i="3"/>
  <c r="Q350" i="3" s="1"/>
  <c r="P152" i="3"/>
  <c r="Q152" i="3" s="1"/>
  <c r="P46" i="3"/>
  <c r="Q46" i="3" s="1"/>
  <c r="P973" i="3"/>
  <c r="Q973" i="3" s="1"/>
  <c r="P353" i="3"/>
  <c r="Q353" i="3" s="1"/>
  <c r="P199" i="3"/>
  <c r="Q199" i="3" s="1"/>
  <c r="P51" i="3"/>
  <c r="Q51" i="3" s="1"/>
  <c r="P39" i="3"/>
  <c r="Q39" i="3" s="1"/>
  <c r="P312" i="3"/>
  <c r="Q312" i="3" s="1"/>
  <c r="P30" i="3"/>
  <c r="Q30" i="3" s="1"/>
  <c r="P347" i="3"/>
  <c r="Q347" i="3" s="1"/>
  <c r="P29" i="3"/>
  <c r="Q29" i="3" s="1"/>
  <c r="P472" i="3"/>
  <c r="Q472" i="3" s="1"/>
  <c r="P348" i="3"/>
  <c r="Q348" i="3" s="1"/>
  <c r="P150" i="3"/>
  <c r="Q150" i="3" s="1"/>
  <c r="P40" i="3"/>
  <c r="Q40" i="3" s="1"/>
  <c r="P969" i="3"/>
  <c r="Q969" i="3" s="1"/>
  <c r="P351" i="3"/>
  <c r="Q351" i="3" s="1"/>
  <c r="P195" i="3"/>
  <c r="Q195" i="3" s="1"/>
  <c r="P49" i="3"/>
  <c r="Q49" i="3" s="1"/>
  <c r="P37" i="3"/>
  <c r="Q37" i="3" s="1"/>
  <c r="H1211" i="3"/>
  <c r="K102" i="5"/>
  <c r="L9" i="5"/>
  <c r="L102" i="5" s="1"/>
  <c r="K75" i="4"/>
  <c r="L9" i="4"/>
  <c r="L75" i="4" s="1"/>
  <c r="L8" i="6" l="1"/>
  <c r="L18" i="6" s="1"/>
  <c r="P1211" i="3"/>
  <c r="Q18" i="3"/>
  <c r="Q1211" i="3" s="1"/>
  <c r="I15" i="8"/>
  <c r="J15" i="8"/>
</calcChain>
</file>

<file path=xl/sharedStrings.xml><?xml version="1.0" encoding="utf-8"?>
<sst xmlns="http://schemas.openxmlformats.org/spreadsheetml/2006/main" count="5746" uniqueCount="2349">
  <si>
    <t>RELACIÓN DE BIENES MUEBLES QUE COMPONEN EL PATRIMONIO</t>
  </si>
  <si>
    <t>CODIGO CONAC</t>
  </si>
  <si>
    <t>NUMERO DE INVENTARIO</t>
  </si>
  <si>
    <t>CLAVE  Y NOMBRE ENTE PÚBLICO</t>
  </si>
  <si>
    <t xml:space="preserve">FECHA DE FACTURA/ ADQUISICIÓN/ DONACIÓN / VALOR CATASTRAL/ AVALÚO </t>
  </si>
  <si>
    <t>DESCRIPCIÓN DEL BIEN</t>
  </si>
  <si>
    <t>VALOR DE ADQUISICIÓN Ó HISTÓRICO</t>
  </si>
  <si>
    <t>VALOR DE DESECHO (30%)</t>
  </si>
  <si>
    <t>VIDA UTIL ANUAL</t>
  </si>
  <si>
    <t>DEPRECIACION ANUAL</t>
  </si>
  <si>
    <t>VALOR EN LIBROS</t>
  </si>
  <si>
    <t>(1)*</t>
  </si>
  <si>
    <t>(2)*</t>
  </si>
  <si>
    <t>(3)*</t>
  </si>
  <si>
    <t>(4)*</t>
  </si>
  <si>
    <t>(5)*</t>
  </si>
  <si>
    <t>(6)*</t>
  </si>
  <si>
    <t>(7)*</t>
  </si>
  <si>
    <t>( 8 )*</t>
  </si>
  <si>
    <t>(9)*</t>
  </si>
  <si>
    <t>3-121021</t>
  </si>
  <si>
    <t>CM CEMATAB</t>
  </si>
  <si>
    <t>ENE-01-2000</t>
  </si>
  <si>
    <t>LIBRERO UN ENTREPAÑO Y PUERTAS CORREDIZAS</t>
  </si>
  <si>
    <t xml:space="preserve"> </t>
  </si>
  <si>
    <t>3-145754</t>
  </si>
  <si>
    <t>ARCHIVERO DE 2 GAVETAS</t>
  </si>
  <si>
    <t>3-145756</t>
  </si>
  <si>
    <t>MESA PARA MAQUINA DE ESCRIBIR</t>
  </si>
  <si>
    <t>3-145759</t>
  </si>
  <si>
    <t>ARCHIVERO DE 4 GAVETAS</t>
  </si>
  <si>
    <t>3-145761</t>
  </si>
  <si>
    <t>3-145763</t>
  </si>
  <si>
    <t>SILLA DE VISITA C/BRAZO</t>
  </si>
  <si>
    <t>3-145769</t>
  </si>
  <si>
    <t>ARCHIVERO METALICO  4 GAVETAS</t>
  </si>
  <si>
    <t>3-145771</t>
  </si>
  <si>
    <t>ESCRITORIO EJECUTIVO 5 GAVETAS</t>
  </si>
  <si>
    <t>3-145783</t>
  </si>
  <si>
    <t>ESCRITORIO SEMI EJECUTIVO</t>
  </si>
  <si>
    <t>3-145785</t>
  </si>
  <si>
    <t>ARCHIVERO DE 3 GAVETAS</t>
  </si>
  <si>
    <t>3-145791</t>
  </si>
  <si>
    <t>SILLA DE VISITA CON BRAZO</t>
  </si>
  <si>
    <t>3-145796</t>
  </si>
  <si>
    <t>CREDENZA EJECUTIVA</t>
  </si>
  <si>
    <t>3-145797</t>
  </si>
  <si>
    <t>3-145807</t>
  </si>
  <si>
    <t>SILLA GIRATORIA</t>
  </si>
  <si>
    <t>3-145809</t>
  </si>
  <si>
    <t xml:space="preserve">ESCRITORIO SECRETARIAL </t>
  </si>
  <si>
    <t>3-145811</t>
  </si>
  <si>
    <t>ESCRITORIO DIRECTOR</t>
  </si>
  <si>
    <t>3-145818</t>
  </si>
  <si>
    <t>SILLON FIJO CON BRAZOS</t>
  </si>
  <si>
    <t>3-145823</t>
  </si>
  <si>
    <t>3-145825</t>
  </si>
  <si>
    <t>ESCRITORIO SECRETARIAL</t>
  </si>
  <si>
    <t>3-145828</t>
  </si>
  <si>
    <t>SILLA SECRETARIAL COLOR CAFÉ</t>
  </si>
  <si>
    <t>3-145834</t>
  </si>
  <si>
    <t>CREDENZA DE 3 CAJONES</t>
  </si>
  <si>
    <t>3-145835</t>
  </si>
  <si>
    <t>SILLA FIJA DE VISITA C/BRAZOS</t>
  </si>
  <si>
    <t>3-145837</t>
  </si>
  <si>
    <t>ESCRITORIO EJECUTIVO DE 5 GAVETAS</t>
  </si>
  <si>
    <t>3-145843</t>
  </si>
  <si>
    <t>ARCHIVERO 2 GAVETAS</t>
  </si>
  <si>
    <t>3-145845</t>
  </si>
  <si>
    <t>MESA DE TRABAJO</t>
  </si>
  <si>
    <t>3-155485</t>
  </si>
  <si>
    <t>ARCHIVERO 4 GAVETAS METALICO</t>
  </si>
  <si>
    <t>3-165559</t>
  </si>
  <si>
    <t>MESA</t>
  </si>
  <si>
    <t>3-167901</t>
  </si>
  <si>
    <t>MESA PARA MAQUINA DE ESCRIBIR CON CARRO</t>
  </si>
  <si>
    <t>3-167902</t>
  </si>
  <si>
    <t>CREDENZA EJECUTIVA OFICIO</t>
  </si>
  <si>
    <t>3-181123</t>
  </si>
  <si>
    <t>SILLA DE MADERA</t>
  </si>
  <si>
    <t>3-181135</t>
  </si>
  <si>
    <t>GABINETE DE MADERA</t>
  </si>
  <si>
    <t>3-181140</t>
  </si>
  <si>
    <t>3-181161</t>
  </si>
  <si>
    <t>3-181164</t>
  </si>
  <si>
    <t>ESCRITORIO DE 2 GAVETAS</t>
  </si>
  <si>
    <t>3-181200</t>
  </si>
  <si>
    <t>3-181206</t>
  </si>
  <si>
    <t>ESCRITORIO EJECUTIVO</t>
  </si>
  <si>
    <t>3-181207</t>
  </si>
  <si>
    <t>ESCRITORIO SECRETARIAL 2 CAJONES</t>
  </si>
  <si>
    <t>3-187486</t>
  </si>
  <si>
    <t>MESA DE MADERA</t>
  </si>
  <si>
    <t>3-187487</t>
  </si>
  <si>
    <t>3-187488</t>
  </si>
  <si>
    <t>3-187489</t>
  </si>
  <si>
    <t>3-187490</t>
  </si>
  <si>
    <t>3-187491</t>
  </si>
  <si>
    <t>3-187492</t>
  </si>
  <si>
    <t>3-220256</t>
  </si>
  <si>
    <t>PUPITRE C/ESTRUC. METALICA Y MADERA</t>
  </si>
  <si>
    <t>3-220257</t>
  </si>
  <si>
    <t>3-220258</t>
  </si>
  <si>
    <t>3-220259</t>
  </si>
  <si>
    <t>3-220260</t>
  </si>
  <si>
    <t>3-220261</t>
  </si>
  <si>
    <t>3-220262</t>
  </si>
  <si>
    <t>3-220263</t>
  </si>
  <si>
    <t>3-220264</t>
  </si>
  <si>
    <t>3-220265</t>
  </si>
  <si>
    <t>3-220266</t>
  </si>
  <si>
    <t>3-220267</t>
  </si>
  <si>
    <t>3-220268</t>
  </si>
  <si>
    <t>3-220269</t>
  </si>
  <si>
    <t>3-220270</t>
  </si>
  <si>
    <t>3-220271</t>
  </si>
  <si>
    <t>3-220272</t>
  </si>
  <si>
    <t>3-222639</t>
  </si>
  <si>
    <t>ABR-16-96</t>
  </si>
  <si>
    <t>3-222640</t>
  </si>
  <si>
    <t xml:space="preserve">ESCRITORIO SECRETARIAL DE 2 GAVETAS </t>
  </si>
  <si>
    <t>3-222641</t>
  </si>
  <si>
    <t>ABR-22-96</t>
  </si>
  <si>
    <t>ARCHIVERO METALICO DE 4 GAVETAS</t>
  </si>
  <si>
    <t>3-222642</t>
  </si>
  <si>
    <t>3-222645</t>
  </si>
  <si>
    <t>MESA  PARA MAQUINA DE ESCRIBIR</t>
  </si>
  <si>
    <t>3-222646</t>
  </si>
  <si>
    <t>3-222657</t>
  </si>
  <si>
    <t>JUL-25-96</t>
  </si>
  <si>
    <t>ESCRITORIO METALICO 2 GAVETAS</t>
  </si>
  <si>
    <t>3-222658</t>
  </si>
  <si>
    <t>3-222660</t>
  </si>
  <si>
    <t>ARCHIVERO METALICO</t>
  </si>
  <si>
    <t>3-222661</t>
  </si>
  <si>
    <t>JUL-26-96</t>
  </si>
  <si>
    <t>ARCHIVERO METALICO 3 GAVETAS</t>
  </si>
  <si>
    <t>3-222662</t>
  </si>
  <si>
    <t>ESCRITORIO DE 2 GAVETAS DE MADERA</t>
  </si>
  <si>
    <t>3-222666</t>
  </si>
  <si>
    <t>JUL-30-96</t>
  </si>
  <si>
    <t>SILLA SECRETARIAL</t>
  </si>
  <si>
    <t>3-232568</t>
  </si>
  <si>
    <t>ABR-08-97</t>
  </si>
  <si>
    <t>3-232572</t>
  </si>
  <si>
    <t>ABR-04-97</t>
  </si>
  <si>
    <t>3-232574</t>
  </si>
  <si>
    <t>ENE-24-97</t>
  </si>
  <si>
    <t>3-232575</t>
  </si>
  <si>
    <t>3-232579</t>
  </si>
  <si>
    <t>MAR-14-97</t>
  </si>
  <si>
    <t>3-232582</t>
  </si>
  <si>
    <t>SILLA</t>
  </si>
  <si>
    <t>3-232586</t>
  </si>
  <si>
    <t>MAR-12-97</t>
  </si>
  <si>
    <t>SILLON</t>
  </si>
  <si>
    <t>3-232588</t>
  </si>
  <si>
    <t>SILLA TUBULAR COLOR NEGRO</t>
  </si>
  <si>
    <t>3-232589</t>
  </si>
  <si>
    <t>3-232590</t>
  </si>
  <si>
    <t>3-232591</t>
  </si>
  <si>
    <t>3-232594</t>
  </si>
  <si>
    <t>3-232596</t>
  </si>
  <si>
    <t>FEB-18-97</t>
  </si>
  <si>
    <t>3-232707</t>
  </si>
  <si>
    <t>ABR-29-97</t>
  </si>
  <si>
    <t>7 LIBREROS DE MADERA P/ARCHIVAR</t>
  </si>
  <si>
    <t>3-232709</t>
  </si>
  <si>
    <t>ABR-23-97</t>
  </si>
  <si>
    <t>3-232710</t>
  </si>
  <si>
    <t>3-232712</t>
  </si>
  <si>
    <t>ABR-24-97</t>
  </si>
  <si>
    <t>3-232713</t>
  </si>
  <si>
    <t>3-232715</t>
  </si>
  <si>
    <t>MAY-23-97</t>
  </si>
  <si>
    <t>3-232716</t>
  </si>
  <si>
    <t>3-232718</t>
  </si>
  <si>
    <t>3-232719</t>
  </si>
  <si>
    <t>3-233527</t>
  </si>
  <si>
    <t>MAY-24-97</t>
  </si>
  <si>
    <t>3-233529</t>
  </si>
  <si>
    <t>ARCHIVERO CON 2 GAVETAS</t>
  </si>
  <si>
    <t>3-233655</t>
  </si>
  <si>
    <t>LIBRERO DE MADERA</t>
  </si>
  <si>
    <t>3-233658</t>
  </si>
  <si>
    <t>JUN-11-97</t>
  </si>
  <si>
    <t>3-233681</t>
  </si>
  <si>
    <t>JUN-10-97</t>
  </si>
  <si>
    <t>SILLA SECRETARIAL GIRATORIA</t>
  </si>
  <si>
    <t>3-233682</t>
  </si>
  <si>
    <t>3-233683</t>
  </si>
  <si>
    <t>SILLA SECRETARIAL GIRATORIA NEGRA</t>
  </si>
  <si>
    <t>3-233684</t>
  </si>
  <si>
    <t>3-233685</t>
  </si>
  <si>
    <t>3-233757</t>
  </si>
  <si>
    <t>3-233758</t>
  </si>
  <si>
    <t>ESCRITORIO SECRETARIAL 2 GAVETAS</t>
  </si>
  <si>
    <t>3-233759</t>
  </si>
  <si>
    <t>3-233765</t>
  </si>
  <si>
    <t>ESCRITORIO METALICO</t>
  </si>
  <si>
    <t>3-233766</t>
  </si>
  <si>
    <t>3-233779</t>
  </si>
  <si>
    <t>JUN-16-97</t>
  </si>
  <si>
    <t>3-233782</t>
  </si>
  <si>
    <t>SILLA APILABLE COLOR NEGRO</t>
  </si>
  <si>
    <t>3-233783</t>
  </si>
  <si>
    <t>3-233784</t>
  </si>
  <si>
    <t>3-233785</t>
  </si>
  <si>
    <t>3-233786</t>
  </si>
  <si>
    <t>3-234007</t>
  </si>
  <si>
    <t>JUN-23-97</t>
  </si>
  <si>
    <t>SILLA INDUSTRIAL</t>
  </si>
  <si>
    <t>3-235366</t>
  </si>
  <si>
    <t>JUN-20-97</t>
  </si>
  <si>
    <t>3-235367</t>
  </si>
  <si>
    <t>ESCRITORIO METALICO SECRETARIAL</t>
  </si>
  <si>
    <t>3-235369</t>
  </si>
  <si>
    <t>ARCHIVERO DE 4 GAVETAS OFICIO</t>
  </si>
  <si>
    <t>3-235371</t>
  </si>
  <si>
    <t>JUL-03-97</t>
  </si>
  <si>
    <t>ESCRITORIO  METALICO EJECUTIVO</t>
  </si>
  <si>
    <t>3-235374</t>
  </si>
  <si>
    <t>JUN-25-97</t>
  </si>
  <si>
    <t>ESCRITORIO DE 4 GAVETAS</t>
  </si>
  <si>
    <t>3-235831</t>
  </si>
  <si>
    <t>JUL-29-97</t>
  </si>
  <si>
    <t>SILLA APILABLE  AZUL C/PALETA DE MADERA</t>
  </si>
  <si>
    <t>3-235833</t>
  </si>
  <si>
    <t>3-235834</t>
  </si>
  <si>
    <t>3-235835</t>
  </si>
  <si>
    <t>3-235836</t>
  </si>
  <si>
    <t>3-235837</t>
  </si>
  <si>
    <t>3-235838</t>
  </si>
  <si>
    <t>3-235839</t>
  </si>
  <si>
    <t>3-235840</t>
  </si>
  <si>
    <t>3-235841</t>
  </si>
  <si>
    <t>3-235842</t>
  </si>
  <si>
    <t>3-235843</t>
  </si>
  <si>
    <t>3-235844</t>
  </si>
  <si>
    <t>3-236475</t>
  </si>
  <si>
    <t>ANAQUEL EMPOTRADO A LA PARED</t>
  </si>
  <si>
    <t>3-236476</t>
  </si>
  <si>
    <t>MUEBLE CHICO DE MADERA PARA PLANOS</t>
  </si>
  <si>
    <t>3-236478</t>
  </si>
  <si>
    <t>ESCRITORIO METALICO DE 6 GAVETAS</t>
  </si>
  <si>
    <t>3-236479</t>
  </si>
  <si>
    <t>3-236481</t>
  </si>
  <si>
    <t>3-236971</t>
  </si>
  <si>
    <t>3-239481</t>
  </si>
  <si>
    <t>3-241930</t>
  </si>
  <si>
    <t>SEP-01-97</t>
  </si>
  <si>
    <t>CREDENZA EJECUTIVA 4 CAJ. 2 PTAS. CORR.</t>
  </si>
  <si>
    <t>3-244881</t>
  </si>
  <si>
    <t>SEP-04-97</t>
  </si>
  <si>
    <t>ANAQUEL 8 POSTES Y 21 ENTREPAÑOS</t>
  </si>
  <si>
    <t>3-244882</t>
  </si>
  <si>
    <t>3-244883</t>
  </si>
  <si>
    <t>3-244884</t>
  </si>
  <si>
    <t>3-250918</t>
  </si>
  <si>
    <t>ENE-06-98</t>
  </si>
  <si>
    <t>ESCRITORIO DE 2 PEDESTALES</t>
  </si>
  <si>
    <t>3-250919</t>
  </si>
  <si>
    <t>3-252667</t>
  </si>
  <si>
    <t>FEB-25-98</t>
  </si>
  <si>
    <t>ESCRITORIO METALICO 4 GAVETAS</t>
  </si>
  <si>
    <t>3-252669</t>
  </si>
  <si>
    <t>MAR-06-98</t>
  </si>
  <si>
    <t>3-252670</t>
  </si>
  <si>
    <t>FEB-12-98</t>
  </si>
  <si>
    <t>3-252675</t>
  </si>
  <si>
    <t>ESCRITORIO SECRETARIAL METALICO</t>
  </si>
  <si>
    <t>3-252676</t>
  </si>
  <si>
    <t>3-252685</t>
  </si>
  <si>
    <t>MAR-02-98</t>
  </si>
  <si>
    <t>3-252686</t>
  </si>
  <si>
    <t>3-252687</t>
  </si>
  <si>
    <t>MESA PARA COMPUTADORA</t>
  </si>
  <si>
    <t>3-252689</t>
  </si>
  <si>
    <t>SILLON EJECUTIVO GIRATORIO</t>
  </si>
  <si>
    <t>3-252697</t>
  </si>
  <si>
    <t>FEB-26-98</t>
  </si>
  <si>
    <t>3-252701</t>
  </si>
  <si>
    <t>SILLON EJECUTIVO</t>
  </si>
  <si>
    <t>3-252702</t>
  </si>
  <si>
    <t>3-252703</t>
  </si>
  <si>
    <t>3-252705</t>
  </si>
  <si>
    <t>LIBRERO DE MADERA 1.80X60X30</t>
  </si>
  <si>
    <t>3-255345</t>
  </si>
  <si>
    <t>MAY-14-98</t>
  </si>
  <si>
    <t>3-255358</t>
  </si>
  <si>
    <t>MAY-15-98</t>
  </si>
  <si>
    <t>3-255359</t>
  </si>
  <si>
    <t>MAY-19-98</t>
  </si>
  <si>
    <t>ARCHIVERO METALICO 4 GAVETAS</t>
  </si>
  <si>
    <t>3-255360</t>
  </si>
  <si>
    <t>3-255361</t>
  </si>
  <si>
    <t>3-255362</t>
  </si>
  <si>
    <t>3-255363</t>
  </si>
  <si>
    <t>3-255364</t>
  </si>
  <si>
    <t>MESA PARA COMPUTADORA HORIZONTAL</t>
  </si>
  <si>
    <t>3-255366</t>
  </si>
  <si>
    <t>3-255367</t>
  </si>
  <si>
    <t>3-257306</t>
  </si>
  <si>
    <t>JUN-08-98</t>
  </si>
  <si>
    <t>3-257307</t>
  </si>
  <si>
    <t>3-257308</t>
  </si>
  <si>
    <t>ESCRITORIO SECRETARIAL 1.20 X .75 X .75</t>
  </si>
  <si>
    <t>3-258923</t>
  </si>
  <si>
    <t>JUN-22-98</t>
  </si>
  <si>
    <t>SILLA SECRETARIAL COLOR NEGRO</t>
  </si>
  <si>
    <t>3-259076</t>
  </si>
  <si>
    <t>3-270982</t>
  </si>
  <si>
    <t>JUL-09-98</t>
  </si>
  <si>
    <t>3-270984</t>
  </si>
  <si>
    <t>3-272737</t>
  </si>
  <si>
    <t>NOV-07-98</t>
  </si>
  <si>
    <t>SILLA APILABLE ESMALTADA VINIL</t>
  </si>
  <si>
    <t>3-272738</t>
  </si>
  <si>
    <t>3-272740</t>
  </si>
  <si>
    <t>3-272741</t>
  </si>
  <si>
    <t>3-272742</t>
  </si>
  <si>
    <t>3-27459</t>
  </si>
  <si>
    <t>3-27461</t>
  </si>
  <si>
    <t>MESA P/MAQUINA DE ESCRIBIR</t>
  </si>
  <si>
    <t>3-27465</t>
  </si>
  <si>
    <t>ESCRITORIO DIRECTOR 5 CAJONES</t>
  </si>
  <si>
    <t>3-27469</t>
  </si>
  <si>
    <t>3-27487</t>
  </si>
  <si>
    <t>3-27489</t>
  </si>
  <si>
    <t>3-27499</t>
  </si>
  <si>
    <t>3-27500</t>
  </si>
  <si>
    <t>MESA  AUXILIAR</t>
  </si>
  <si>
    <t>3-27501</t>
  </si>
  <si>
    <t>3-27519</t>
  </si>
  <si>
    <t>CREDENZA DE 1 ENTREPAÑO PTAS. CORRED.</t>
  </si>
  <si>
    <t>3-27520</t>
  </si>
  <si>
    <t>SILLA FIJA APILABLE</t>
  </si>
  <si>
    <t>3-27521</t>
  </si>
  <si>
    <t>3-275255</t>
  </si>
  <si>
    <t>LIBRERO DE MADERA 1.80 X 60 X 30 CM</t>
  </si>
  <si>
    <t>3-275258</t>
  </si>
  <si>
    <t>ARCHIVERO DE 1 GAVETA T/BURO</t>
  </si>
  <si>
    <t>3-275262</t>
  </si>
  <si>
    <t>3-275263</t>
  </si>
  <si>
    <t>LIBRERO DE MADERA COMPRIMIDA</t>
  </si>
  <si>
    <t>3-275264</t>
  </si>
  <si>
    <t>ARCHIVERO DE 1 GAVETA DE MADERA</t>
  </si>
  <si>
    <t>3-27529</t>
  </si>
  <si>
    <t>CREDENZA METALICA PUERTAS CORREDIZAS</t>
  </si>
  <si>
    <t>3-275359</t>
  </si>
  <si>
    <t>ANAQUEL DE 3 ENTREPAÑOS</t>
  </si>
  <si>
    <t>3-27537</t>
  </si>
  <si>
    <t>ESCRITORIO MINISTRO DE 5 GAVETAS</t>
  </si>
  <si>
    <t>3-27538</t>
  </si>
  <si>
    <t>3-276386</t>
  </si>
  <si>
    <t>MAR-05-99</t>
  </si>
  <si>
    <t>SILLON EJEC. BAJO C/BRAZOS</t>
  </si>
  <si>
    <t>3-277983</t>
  </si>
  <si>
    <t>ABR-09-99</t>
  </si>
  <si>
    <t>ESCRITORIO METALICO 1 PEDESTAL</t>
  </si>
  <si>
    <t>3-277984</t>
  </si>
  <si>
    <t>ESCRITORIO METALICO 1 PEDESTAL SECRETARIAL</t>
  </si>
  <si>
    <t>3-277985</t>
  </si>
  <si>
    <t>3-277986</t>
  </si>
  <si>
    <t>ESCRITORIO METALICO 2 PEDESTAL</t>
  </si>
  <si>
    <t>3-277987</t>
  </si>
  <si>
    <t>3-278043</t>
  </si>
  <si>
    <t>MAY-19-99</t>
  </si>
  <si>
    <t>SILLA SEMIEJECUTIVA C/BASE GIRATORIA</t>
  </si>
  <si>
    <t>3-278044</t>
  </si>
  <si>
    <t>3-278047</t>
  </si>
  <si>
    <t>3-278168</t>
  </si>
  <si>
    <t>MAY-24-99</t>
  </si>
  <si>
    <t>ESCRITORIO SECRETARIAL 1.20X70X75</t>
  </si>
  <si>
    <t>3-278169</t>
  </si>
  <si>
    <t>3-278170</t>
  </si>
  <si>
    <t>MAY-26-99</t>
  </si>
  <si>
    <t>3-278171</t>
  </si>
  <si>
    <t>3-278723</t>
  </si>
  <si>
    <t>JUN-09-99</t>
  </si>
  <si>
    <t>3-279062</t>
  </si>
  <si>
    <t>JUN-22-99</t>
  </si>
  <si>
    <t>3-279501</t>
  </si>
  <si>
    <t>JUL-15-99</t>
  </si>
  <si>
    <t>ARCHIVERO METALICO 2 GAV. OFICIO</t>
  </si>
  <si>
    <t>3-279503</t>
  </si>
  <si>
    <t>SILLA FIJA APILABLE EN TELA COLOR CAFÉ</t>
  </si>
  <si>
    <t>3-279504</t>
  </si>
  <si>
    <t>3-285610</t>
  </si>
  <si>
    <t>MAR-25-2000</t>
  </si>
  <si>
    <t>ESCRITORIO P/DIRECTOR C/2 PEDESTALES  DE 1.80X.80X75</t>
  </si>
  <si>
    <t>3-285611</t>
  </si>
  <si>
    <t>ESCRITORIO P/DIRECTOR C/2 PEDESTALES</t>
  </si>
  <si>
    <t>3-285612</t>
  </si>
  <si>
    <t>ESCRITORIO EJECUTIVO 2 PEDESTALES</t>
  </si>
  <si>
    <t>3-285617</t>
  </si>
  <si>
    <t>LIBRERO P/SUPERPONER C/4 PUERTAS</t>
  </si>
  <si>
    <t>3-287380</t>
  </si>
  <si>
    <t>MAY-18-2000</t>
  </si>
  <si>
    <t>CREDENZA EJECUTIVA 2 PEDESTALES</t>
  </si>
  <si>
    <t>3-288255</t>
  </si>
  <si>
    <t>JUN-23-2000</t>
  </si>
  <si>
    <t>SILLA DE VISITA TABULAR C/BRAZO</t>
  </si>
  <si>
    <t>3-288256</t>
  </si>
  <si>
    <t>3-288942</t>
  </si>
  <si>
    <t>JUL-10-2000</t>
  </si>
  <si>
    <t>3-288943</t>
  </si>
  <si>
    <t>3-288944</t>
  </si>
  <si>
    <t>3-288945</t>
  </si>
  <si>
    <t>MESA PARA IMPRESORA</t>
  </si>
  <si>
    <t>3-288946</t>
  </si>
  <si>
    <t>3-288947</t>
  </si>
  <si>
    <t>JUL-05-2000</t>
  </si>
  <si>
    <t>3-288948</t>
  </si>
  <si>
    <t>3-288949</t>
  </si>
  <si>
    <t>3-288950</t>
  </si>
  <si>
    <t>ARCHIVERO METALICO  2 GAVETAS</t>
  </si>
  <si>
    <t>3-289024</t>
  </si>
  <si>
    <t>JUL-11-2000</t>
  </si>
  <si>
    <t>MESA P/MAQUINA DE ESCRIBIR C/ENTREP.</t>
  </si>
  <si>
    <t>3-289025</t>
  </si>
  <si>
    <t>MESA P/MAQUINACON ENTREPAÑO</t>
  </si>
  <si>
    <t>3-289026</t>
  </si>
  <si>
    <t>JUL-06-2000</t>
  </si>
  <si>
    <t>SILLON EJECUTIVO GIRATORIO R/ALTO TABACO</t>
  </si>
  <si>
    <t>3-289027</t>
  </si>
  <si>
    <t>SILLON EJECUTIVO R/ALTO TABACO</t>
  </si>
  <si>
    <t>3-289029</t>
  </si>
  <si>
    <t>3-289030</t>
  </si>
  <si>
    <t>SILLON EJECUTIVO ALTO GIRATORIO TABACO</t>
  </si>
  <si>
    <t>3-289031</t>
  </si>
  <si>
    <t>3-289033</t>
  </si>
  <si>
    <t>3-289034</t>
  </si>
  <si>
    <t>3-289035</t>
  </si>
  <si>
    <t>SILLON EJECUTIVO R/ALTO GIRATORIO TABACO</t>
  </si>
  <si>
    <t>3-289036</t>
  </si>
  <si>
    <t>3-289037</t>
  </si>
  <si>
    <t>3-289038</t>
  </si>
  <si>
    <t>SILLA SECRETARIAL FIJA C/TABACO</t>
  </si>
  <si>
    <t>3-289039</t>
  </si>
  <si>
    <t>3-289040</t>
  </si>
  <si>
    <t>SILLA SECRETARIAL FIJA</t>
  </si>
  <si>
    <t>3-289041</t>
  </si>
  <si>
    <t>3-289043</t>
  </si>
  <si>
    <t>3-289044</t>
  </si>
  <si>
    <t>3-289045</t>
  </si>
  <si>
    <t>3-289046</t>
  </si>
  <si>
    <t>CREDENZA C/2 PEDESTALES C/LIBRERO</t>
  </si>
  <si>
    <t>3-289737</t>
  </si>
  <si>
    <t>JUL-31-2000</t>
  </si>
  <si>
    <t>ARCHIVERO DE 3 GAV. TAMAÑO OFICIO</t>
  </si>
  <si>
    <t>3-289738</t>
  </si>
  <si>
    <t>3-289739</t>
  </si>
  <si>
    <t>ESCRITORIO EJECUTIVO 2 PED/2 GAVETAS</t>
  </si>
  <si>
    <t>3-289740</t>
  </si>
  <si>
    <t>3-289741</t>
  </si>
  <si>
    <t>ESCRITORIO AUXILIAR 1 PED. 1 GAVETA FRENTE 1.14M X 0.76 FONDO</t>
  </si>
  <si>
    <t>3-289742</t>
  </si>
  <si>
    <t>ESCRITORIO AUXILIAR 1 PED. 1 GAVETA</t>
  </si>
  <si>
    <t>3-289743</t>
  </si>
  <si>
    <t>3-289744</t>
  </si>
  <si>
    <t>3-289746</t>
  </si>
  <si>
    <t>3-289747</t>
  </si>
  <si>
    <t>ESCRITORIO AUXILIAR</t>
  </si>
  <si>
    <t>3-289748</t>
  </si>
  <si>
    <t>ESCRITORIO AUXILIAR 1 PEDESTAL CORTO 1 GAVETA</t>
  </si>
  <si>
    <t>3-289749</t>
  </si>
  <si>
    <t>ESCRITORIO SECRETARIAL L/DER. 2 PEDES.</t>
  </si>
  <si>
    <t>3-291845</t>
  </si>
  <si>
    <t>SEP-18-2000</t>
  </si>
  <si>
    <t>SILLON EJECUTIVO C/RESPALDO ALTO</t>
  </si>
  <si>
    <t>3-291846</t>
  </si>
  <si>
    <t>3-291847</t>
  </si>
  <si>
    <t>3-294486</t>
  </si>
  <si>
    <t>OCT-16-2000</t>
  </si>
  <si>
    <t>ESCRITORIO EJECUTIVO DE 1.80 X 0.80 X 0.75 CON DOS PEDESTALES</t>
  </si>
  <si>
    <t>3-294487</t>
  </si>
  <si>
    <t>CREDENZA EJECUTIVA  DE 1.80X0.45X.075 DE 2 PED. LIBRERO INTE. MELAMINICO COLOR NOGAL</t>
  </si>
  <si>
    <t>3-294488</t>
  </si>
  <si>
    <t>LIBRERO DE SOBREPONER 4/PTAS. BATIENTE, MELANIMICO COLOR NOGAL</t>
  </si>
  <si>
    <t>3-294489</t>
  </si>
  <si>
    <t>MESA DE JUNTA CIRCULAR DE MADERA</t>
  </si>
  <si>
    <t>3-37430</t>
  </si>
  <si>
    <t>ESCRITORIO EJECUTIVO  METALICO</t>
  </si>
  <si>
    <t>3-37431</t>
  </si>
  <si>
    <t>ESCRITORIO EJECUTIVO METALICO</t>
  </si>
  <si>
    <t>3-377634</t>
  </si>
  <si>
    <t>LOCKER HORIZONTAL 2 PTAS. CORREDIZAS</t>
  </si>
  <si>
    <t>3-377635</t>
  </si>
  <si>
    <t>3-377636</t>
  </si>
  <si>
    <t>LOCKER HORIZ. 2 PTAS. CORREDIZAS</t>
  </si>
  <si>
    <t>3-39943</t>
  </si>
  <si>
    <t>3-39944</t>
  </si>
  <si>
    <t>3-40448</t>
  </si>
  <si>
    <t>3-40453</t>
  </si>
  <si>
    <t>3-42595</t>
  </si>
  <si>
    <t>ESCRITORIO SECRETARIAL 5 GAVETAS</t>
  </si>
  <si>
    <t>3-42807</t>
  </si>
  <si>
    <t>3-42808</t>
  </si>
  <si>
    <t>3-45586</t>
  </si>
  <si>
    <t>MESITA PARA MAQUINA DE ESCRIBIR</t>
  </si>
  <si>
    <t>3-49193</t>
  </si>
  <si>
    <t>ESCRITORIO  SEMI EJECUTIVO</t>
  </si>
  <si>
    <t>3-5776</t>
  </si>
  <si>
    <t>3-5778</t>
  </si>
  <si>
    <t>MESA PARA MAQUINA</t>
  </si>
  <si>
    <t>3-57806</t>
  </si>
  <si>
    <t>SILLON FIJO C/BRAZO</t>
  </si>
  <si>
    <t>3-61881</t>
  </si>
  <si>
    <t>MESA AUXILIAR DE TRABAJO</t>
  </si>
  <si>
    <t>3-61888</t>
  </si>
  <si>
    <t>CREDENZA PUERTA CORREDIZA</t>
  </si>
  <si>
    <t>3-61897</t>
  </si>
  <si>
    <t xml:space="preserve">LOCKER  2 PTAS. </t>
  </si>
  <si>
    <t>3-61898</t>
  </si>
  <si>
    <t>LOCKER HORIT. 2 PTAS.</t>
  </si>
  <si>
    <t>3-61905</t>
  </si>
  <si>
    <t>SILLA FIJA TIPO SECRETARIAL</t>
  </si>
  <si>
    <t>3-75673</t>
  </si>
  <si>
    <t>3-75674</t>
  </si>
  <si>
    <t>3-75687</t>
  </si>
  <si>
    <t>3-75691</t>
  </si>
  <si>
    <t>CREDENZA DE 2 DIVISIONES</t>
  </si>
  <si>
    <t>3-77278</t>
  </si>
  <si>
    <t>MESA AUXILIAR PARA MAQUINA DE ESCRIBIR</t>
  </si>
  <si>
    <t>3-77647</t>
  </si>
  <si>
    <t>3-78918</t>
  </si>
  <si>
    <t>3-78921</t>
  </si>
  <si>
    <t>3-8202</t>
  </si>
  <si>
    <t>3-83274</t>
  </si>
  <si>
    <t>M8-03-0009</t>
  </si>
  <si>
    <t>FEB-26-2001</t>
  </si>
  <si>
    <t>SILLON EJECUTIVO C/ NEGRO</t>
  </si>
  <si>
    <t>M8-03-0034</t>
  </si>
  <si>
    <t>ABR-03-2001</t>
  </si>
  <si>
    <t>ARCHIVERO DE 3 GAVETAS Y CAJA FUERTE</t>
  </si>
  <si>
    <t>M8-03-0035</t>
  </si>
  <si>
    <t>ABR-06-2001</t>
  </si>
  <si>
    <t>SILLON EJEC. RESP. ALTO TELA C/BRAZO</t>
  </si>
  <si>
    <t>M8-03-0038</t>
  </si>
  <si>
    <t>ABR-27-2001</t>
  </si>
  <si>
    <t>SILLA APILABLE CROMADA-VINIL NGRO</t>
  </si>
  <si>
    <t>M8-03-0039</t>
  </si>
  <si>
    <t>M8-03-0040</t>
  </si>
  <si>
    <t>M8-03-0097</t>
  </si>
  <si>
    <t>MAY-21-2001</t>
  </si>
  <si>
    <t>ARCHIVERO METALICO 3 GAV. Y CAJA FUERTE</t>
  </si>
  <si>
    <t>M8-03-0098</t>
  </si>
  <si>
    <t>MAY-25-2001</t>
  </si>
  <si>
    <t>SILLA GIRATORIA SECRETARIAL</t>
  </si>
  <si>
    <t>M8-03-0099</t>
  </si>
  <si>
    <t>M8-03-0101</t>
  </si>
  <si>
    <t>MAY-24-2001</t>
  </si>
  <si>
    <t>MESA MULT. P/COMP. E IMP. 150X60CM ARENA</t>
  </si>
  <si>
    <t>M8-03-0113</t>
  </si>
  <si>
    <t>JUN-07-01</t>
  </si>
  <si>
    <t>MESA VERTICAL PARA COMPUTADORA 68 X 70CM ARENA</t>
  </si>
  <si>
    <t>M8-03-0119</t>
  </si>
  <si>
    <t>JUN-21-2001</t>
  </si>
  <si>
    <t>SILLON EJEC. REP. ALTO TELA C / BRAZO</t>
  </si>
  <si>
    <t>M8-03-0120</t>
  </si>
  <si>
    <t>SILLA SECRETARIAL PETIT</t>
  </si>
  <si>
    <t>M8-03-0121</t>
  </si>
  <si>
    <t>JUN-25-2001</t>
  </si>
  <si>
    <t>ESCRITORIO SECRETARIAL DE 2 GAVETAS</t>
  </si>
  <si>
    <t>M8-03-0122</t>
  </si>
  <si>
    <t>M8-03-0128</t>
  </si>
  <si>
    <t>JUL-11-2001</t>
  </si>
  <si>
    <t>M8-03-0160</t>
  </si>
  <si>
    <t>AGO-03-2001</t>
  </si>
  <si>
    <t>SILLON EJECUTIVO DE RESPALDO ALTO</t>
  </si>
  <si>
    <t>M8-03-0161</t>
  </si>
  <si>
    <t>SILLON DE VISITA FIJO PAVO</t>
  </si>
  <si>
    <t>M8-03-0162</t>
  </si>
  <si>
    <t>M8-03-0164</t>
  </si>
  <si>
    <t>AGO-13-2001</t>
  </si>
  <si>
    <t>SILLON EJECUTIVO RESP./ALTO C/BRAZO CAFÉ</t>
  </si>
  <si>
    <t>M8-03-0165</t>
  </si>
  <si>
    <t>SILLA FIJA PARA VISITA COLOR CAFÉ</t>
  </si>
  <si>
    <t>M8-03-0166</t>
  </si>
  <si>
    <t>M8-03-0167</t>
  </si>
  <si>
    <t>ESCRITORIO EJECUTIVO  CON CREDENZA</t>
  </si>
  <si>
    <t>M8-03-0179</t>
  </si>
  <si>
    <t>JUN-26-2001</t>
  </si>
  <si>
    <t>SILLA SEMIEJECUTIVA</t>
  </si>
  <si>
    <t>M8-03-0248</t>
  </si>
  <si>
    <t>ABR-02-2004</t>
  </si>
  <si>
    <t>SILLA EJECUTIVA RESPALDO BAJO, TAPIZADO EN TELA COLOR NEGRO</t>
  </si>
  <si>
    <t>M8-03-0250</t>
  </si>
  <si>
    <t>ESCRITORIO SEMI EJECUTIVO DE DOBLE GAVETA</t>
  </si>
  <si>
    <t>M8-03-0295</t>
  </si>
  <si>
    <t>AGOST-09-2004</t>
  </si>
  <si>
    <t>ESCRITORIO SECRETARIAL DE 1.20*0.70*0.75</t>
  </si>
  <si>
    <t>2-57821</t>
  </si>
  <si>
    <t>3-12527</t>
  </si>
  <si>
    <t>3-145765</t>
  </si>
  <si>
    <t>3-145836</t>
  </si>
  <si>
    <t>3-23713</t>
  </si>
  <si>
    <t>3-27505</t>
  </si>
  <si>
    <t>SILLA APILABLE COLO CAFÉ</t>
  </si>
  <si>
    <t>3-27507</t>
  </si>
  <si>
    <t xml:space="preserve">SILLA APILABLE C/ ESTRUCTURA DE ACERO </t>
  </si>
  <si>
    <t>3-27508</t>
  </si>
  <si>
    <t>3-27509</t>
  </si>
  <si>
    <t>M8-03-0255</t>
  </si>
  <si>
    <t>ARCHIVERO DE 2 GAVE.</t>
  </si>
  <si>
    <t>M8-03-0318</t>
  </si>
  <si>
    <t>OCT-14-2002</t>
  </si>
  <si>
    <t>M8-03-0334</t>
  </si>
  <si>
    <t>FEB-23-2005</t>
  </si>
  <si>
    <t>ESCRITORIO SECRETARIAL DE 1.20 X 70 X 75</t>
  </si>
  <si>
    <t>M8-03-0335</t>
  </si>
  <si>
    <t>M8-03-0336</t>
  </si>
  <si>
    <t>M8-03-0337</t>
  </si>
  <si>
    <t>FEB-25-2005</t>
  </si>
  <si>
    <t>SILLA ERGONOMICA TELA NEGRO</t>
  </si>
  <si>
    <t>M8-03-0338</t>
  </si>
  <si>
    <t>M8-03-0342</t>
  </si>
  <si>
    <t>MARZ-14-2005</t>
  </si>
  <si>
    <t>ESCRITORIO SECRETARIAL DE  1.20 x .70 x .75</t>
  </si>
  <si>
    <t>M8-03-0346</t>
  </si>
  <si>
    <t>ABR-23-2005</t>
  </si>
  <si>
    <t>ESCRITORIO BASICO GRAFA CAOBA</t>
  </si>
  <si>
    <t>M8-03-0347</t>
  </si>
  <si>
    <t>ABR-20-2005</t>
  </si>
  <si>
    <t>SILLON EJECUTIVO RESPALDO BAJO CON DESCANZABRAZOS FIJOS CON ACABADO DE MADERA DE HAYA, RECLINABLE, ALTURA VARIABLE, ELEVACION NEUMATICA, PERILLA PARA AJUSTE DE TENSION, MECANISMO DE RODILLA, GIRATORIO, BASE TERMINADA EN MADERA DE HAYA, TAPIZADO EN TELA. MEDIDAS .63M X .67M X .95/1.05M ATL</t>
  </si>
  <si>
    <t>M8-03-0369</t>
  </si>
  <si>
    <t>JUN-22-2005</t>
  </si>
  <si>
    <t>CONJUNTO DE 2 ESCRITORIO DE 1.50 LARGO X 0.70 DE ANCHO Y GIRO DE 0.70X0.70 MTS. CON ARCHIVERO DE 3 GAVETAS CUBIERTA FABRICADA EN MEMBRANA PLASTICA COLOR PEARWOOD Y CUERPO COLOR NEGRO</t>
  </si>
  <si>
    <t>M8-03-0370</t>
  </si>
  <si>
    <t>CREDENZA PARA CONJUNTO DE ESCRITORIO, CUBIERTA FABRICADA EN MEMBRANA PLASTICA Y CUERPO EN MELAMINICO COLOR PEARWOOD MEDIDAS DE 1.50X0.50X0.73 MTS. CON 2 PUERTAS ABATIBLES Y 3 CAJONES</t>
  </si>
  <si>
    <t>M8-03-0372</t>
  </si>
  <si>
    <t>SILLON EJECUTIVO RESPALDO ALTO FABRICADO EN VINYL PIEL COLOR NEGRO, CON BASE DE ESTRELLA DE 5 RUEDAS, MECANISMO DE ELEVACION NEUMATICO CON AJUSTE DE ALTURA, SISTEMA DE RECLINAMIENTO CON REGULADOR DE TENSION Y BLOQUEO DEL MISMO DISEÑO ERGONOMICO DE ALTA RESISTENCIA</t>
  </si>
  <si>
    <t>M8-03-0373</t>
  </si>
  <si>
    <t>SILLON DE VISITA SEMI EJECUTIVO RESPALDO MEDIO FABRICADO EN VINYL COLOR NEGRO, CON BASE DE TRINEO FABRICADO EN ACERO TUBULAR CAL. 16, USO PESADO, BRAZOS DE ALUMINIO PULIDO FORRADO EN PIEL DISEÑO ERGONOMICO DE ALTA RESISTENCIA</t>
  </si>
  <si>
    <t>M8-03-0374</t>
  </si>
  <si>
    <t>M8-03-0375</t>
  </si>
  <si>
    <t>MESA PARA SALA DE ESPERA LINEA SIRIUS CONSTA DE UNA DE CENTRO RECTANGULAR DE 0.60X0.90 MTS. CUBIERTA DE CRISTAL DE 12 MM CON ESTRUCTURA TUBULAR ESMALTADA COLOR NEGRO Y 1MESA LATERAL DE 0.55X0.55 MTS DE IGUAL FABRICACION</t>
  </si>
  <si>
    <t>2-57804</t>
  </si>
  <si>
    <t>2-57807</t>
  </si>
  <si>
    <t>2-57808</t>
  </si>
  <si>
    <t>CESTO PARA BASURA</t>
  </si>
  <si>
    <t>2-57811</t>
  </si>
  <si>
    <t>SILLA FORRADA</t>
  </si>
  <si>
    <t>2-57814</t>
  </si>
  <si>
    <t>CESTO PARA BASURA METALICO</t>
  </si>
  <si>
    <t>2-57822</t>
  </si>
  <si>
    <t>SILLA SECRETARIAL GIRATORIA CAFÉ</t>
  </si>
  <si>
    <t>2-57823</t>
  </si>
  <si>
    <t>2-57825</t>
  </si>
  <si>
    <t>3-145808</t>
  </si>
  <si>
    <t>3-145827</t>
  </si>
  <si>
    <t>3-145839</t>
  </si>
  <si>
    <t>3-181130</t>
  </si>
  <si>
    <t>ANAQUEL DE ALUMINIO 4 POSTES Y 6 ENTREPAÑOS</t>
  </si>
  <si>
    <t>3-181166</t>
  </si>
  <si>
    <t>MESA AUXILIAR METALICA</t>
  </si>
  <si>
    <t>3-22262</t>
  </si>
  <si>
    <t>SILLA APILABLE AMARILLA</t>
  </si>
  <si>
    <t>3-24468</t>
  </si>
  <si>
    <t>ARCHIVERO 3 GAVETAS</t>
  </si>
  <si>
    <t>3-24486</t>
  </si>
  <si>
    <t>3-27491</t>
  </si>
  <si>
    <t>3-27493</t>
  </si>
  <si>
    <t>3-275257</t>
  </si>
  <si>
    <t>MESA PARA COMPUTADORA DE MADERA</t>
  </si>
  <si>
    <t>3-275265</t>
  </si>
  <si>
    <t>3-40457</t>
  </si>
  <si>
    <t>3-40458</t>
  </si>
  <si>
    <t>CESTO METALICO PARA BASURA</t>
  </si>
  <si>
    <t>3-40459</t>
  </si>
  <si>
    <t>3-40476</t>
  </si>
  <si>
    <t>3-40496</t>
  </si>
  <si>
    <t>3-42544</t>
  </si>
  <si>
    <t>3-61889</t>
  </si>
  <si>
    <t>3-61892</t>
  </si>
  <si>
    <t>3-61902</t>
  </si>
  <si>
    <t>3-61903</t>
  </si>
  <si>
    <t>3-77656</t>
  </si>
  <si>
    <t>3-78924</t>
  </si>
  <si>
    <t>3-78925</t>
  </si>
  <si>
    <t>3-78926</t>
  </si>
  <si>
    <t>3-78927</t>
  </si>
  <si>
    <t>BOTE PARA BASURA</t>
  </si>
  <si>
    <t>3-83265</t>
  </si>
  <si>
    <t>3-83284</t>
  </si>
  <si>
    <t>3-83441</t>
  </si>
  <si>
    <t>CESTO P/BASURA METALICO</t>
  </si>
  <si>
    <t>3-98657</t>
  </si>
  <si>
    <t>TARJETERO METALICO</t>
  </si>
  <si>
    <t>3-181137</t>
  </si>
  <si>
    <t>GABINETE Y O LIBRERO DE MADERA</t>
  </si>
  <si>
    <t>3-145770</t>
  </si>
  <si>
    <t>CHAROLA PAPELERA DE 3 NIVELES</t>
  </si>
  <si>
    <t>3-181125</t>
  </si>
  <si>
    <t>CHAROLA PAPELERA SECRETARIAL</t>
  </si>
  <si>
    <t>3-181127</t>
  </si>
  <si>
    <t>CHAROLA ACRILICA 3 NIVELES</t>
  </si>
  <si>
    <t>3-181133</t>
  </si>
  <si>
    <t>PAPELERA METALICA</t>
  </si>
  <si>
    <t>3-181144</t>
  </si>
  <si>
    <t>PIZARRON ACRILICO</t>
  </si>
  <si>
    <t>3-181156</t>
  </si>
  <si>
    <t>CHAROLA PAPELERA 3NIVELES ACRILICA</t>
  </si>
  <si>
    <t>3-181160</t>
  </si>
  <si>
    <t>ESCRITORIO EJECUTIVO 2 CAJONES</t>
  </si>
  <si>
    <t>3-181162</t>
  </si>
  <si>
    <t>CHAROLA PAPELERA</t>
  </si>
  <si>
    <t>3-181201</t>
  </si>
  <si>
    <t>CHAROLA PAPELERA 3 NIVELES</t>
  </si>
  <si>
    <t>3-181298</t>
  </si>
  <si>
    <t>PAPELERA DE 2 NIVELES</t>
  </si>
  <si>
    <t>3-214969</t>
  </si>
  <si>
    <t>PINTARRON</t>
  </si>
  <si>
    <t>3-222643</t>
  </si>
  <si>
    <t>TARJETERO</t>
  </si>
  <si>
    <t>3-222644</t>
  </si>
  <si>
    <t>3-226341</t>
  </si>
  <si>
    <t>ENE-16-96</t>
  </si>
  <si>
    <t>PINTARRON ESCOS DE CORCHO 60X92 CMS</t>
  </si>
  <si>
    <t>3-226342</t>
  </si>
  <si>
    <t>MAR-14-96</t>
  </si>
  <si>
    <t>3-226343</t>
  </si>
  <si>
    <t>3-226345</t>
  </si>
  <si>
    <t>3-226346</t>
  </si>
  <si>
    <t>3-226347</t>
  </si>
  <si>
    <t>PINTARRON BLANCO</t>
  </si>
  <si>
    <t>3-226348</t>
  </si>
  <si>
    <t>3-226349</t>
  </si>
  <si>
    <t>PINTARRON 40 X 60 CMS</t>
  </si>
  <si>
    <t>3-226351</t>
  </si>
  <si>
    <t>3-232569</t>
  </si>
  <si>
    <t>3-233763</t>
  </si>
  <si>
    <t>PAPELERA DE 2 NIVELES DE MADERA</t>
  </si>
  <si>
    <t>3-233764</t>
  </si>
  <si>
    <t>PAPELERA 2 NIVELES DE MADERA</t>
  </si>
  <si>
    <t>3-233788</t>
  </si>
  <si>
    <t>3-233789</t>
  </si>
  <si>
    <t>3-235370</t>
  </si>
  <si>
    <t>3-252680</t>
  </si>
  <si>
    <t>BOTE PARA BASURA METALICO</t>
  </si>
  <si>
    <t>3-252681</t>
  </si>
  <si>
    <t>3-255351</t>
  </si>
  <si>
    <t>3-255352</t>
  </si>
  <si>
    <t>CESTO DE BASURA</t>
  </si>
  <si>
    <t>3-255353</t>
  </si>
  <si>
    <t>3-255354</t>
  </si>
  <si>
    <t>CHAROLA PAPELERA METALICA</t>
  </si>
  <si>
    <t>3-255355</t>
  </si>
  <si>
    <t>3-255356</t>
  </si>
  <si>
    <t>3-255368</t>
  </si>
  <si>
    <t>CHAROLA METALICA DE 3 NIVELES</t>
  </si>
  <si>
    <t>3-255369</t>
  </si>
  <si>
    <t>3-258924</t>
  </si>
  <si>
    <t>3-258925</t>
  </si>
  <si>
    <t>3-259889</t>
  </si>
  <si>
    <t>JUN-25-98</t>
  </si>
  <si>
    <t>3-259890</t>
  </si>
  <si>
    <t>3-259891</t>
  </si>
  <si>
    <t>3-259893</t>
  </si>
  <si>
    <t>3-259894</t>
  </si>
  <si>
    <t>PAPELERA ACRILICA DE 3 NIVELES T/OFICIO</t>
  </si>
  <si>
    <t>3-259895</t>
  </si>
  <si>
    <t>3-259896</t>
  </si>
  <si>
    <t>3-259898</t>
  </si>
  <si>
    <t>PAPELERA DE 3 NIVELES</t>
  </si>
  <si>
    <t>3-259899</t>
  </si>
  <si>
    <t>CHAROLA PAPELERA METALICA 3 NIVELES</t>
  </si>
  <si>
    <t>3-259900</t>
  </si>
  <si>
    <t>3-260230</t>
  </si>
  <si>
    <t>JUL-16-98</t>
  </si>
  <si>
    <t>3-260231</t>
  </si>
  <si>
    <t>3-260232</t>
  </si>
  <si>
    <t>3-260233</t>
  </si>
  <si>
    <t>3-270985</t>
  </si>
  <si>
    <t>3-270988</t>
  </si>
  <si>
    <t>3-270990</t>
  </si>
  <si>
    <t>3-278175</t>
  </si>
  <si>
    <t>PAPELERA DE 3 NIVELES METALICA</t>
  </si>
  <si>
    <t>3-279502</t>
  </si>
  <si>
    <t>CESTO PARA BASURA METALICO C/ARENA</t>
  </si>
  <si>
    <t>3-281883</t>
  </si>
  <si>
    <t>ABR-27-99</t>
  </si>
  <si>
    <t>GABINETE METALICO A BASE GALVANIZADA</t>
  </si>
  <si>
    <t>3-39937</t>
  </si>
  <si>
    <t>3-39938</t>
  </si>
  <si>
    <t>3-39940</t>
  </si>
  <si>
    <t>3-39941</t>
  </si>
  <si>
    <t>3-40454</t>
  </si>
  <si>
    <t>GABINETE TELEFONICO</t>
  </si>
  <si>
    <t>3-61882</t>
  </si>
  <si>
    <t>GABINETE P/TELEFONO CON CAJON</t>
  </si>
  <si>
    <t>3-61926</t>
  </si>
  <si>
    <t>3-61927</t>
  </si>
  <si>
    <t xml:space="preserve">TARJETERO METALICO </t>
  </si>
  <si>
    <t>3-71925</t>
  </si>
  <si>
    <t>3-98660</t>
  </si>
  <si>
    <t>ABR-10-95</t>
  </si>
  <si>
    <t>M8-03-0115</t>
  </si>
  <si>
    <t>JUN-13-2001</t>
  </si>
  <si>
    <t>PIZARRON BLANCO 120 X 90 MARCO ALUMINIO</t>
  </si>
  <si>
    <t>2-57816</t>
  </si>
  <si>
    <t>2-57817</t>
  </si>
  <si>
    <t>M8-03-0233</t>
  </si>
  <si>
    <t>SEP-12-2003</t>
  </si>
  <si>
    <t>BANCA DE 3 PLAZAS TAPIZADA EN TELA COLOR NEGRO, DE LA LINE SEDIX EXPRESS</t>
  </si>
  <si>
    <t>3-187482</t>
  </si>
  <si>
    <t>ALACENA DE MADERA</t>
  </si>
  <si>
    <t>3-187483</t>
  </si>
  <si>
    <t>3-285615</t>
  </si>
  <si>
    <t>SILLON P/VISITA DE MADERA</t>
  </si>
  <si>
    <t>3-285616</t>
  </si>
  <si>
    <t>3-78919</t>
  </si>
  <si>
    <t>BURO METALICO</t>
  </si>
  <si>
    <t>M8-03-0371</t>
  </si>
  <si>
    <t>SOFA ASIENTOS, RESPALDO Y BRAZOS TAPIZADOS EN TELA COLOR NEGRO, DE 1 Y 3 PLAZAS FABRICADO CON CASCO DE MADERA TRATADA, ACOJINAMIENTO EN ESPUMA PLASTICA</t>
  </si>
  <si>
    <t>M8-02-0349</t>
  </si>
  <si>
    <t>ABR-01-2005</t>
  </si>
  <si>
    <t>TELEFONO MULTILINEA CON MANOS LIBRES</t>
  </si>
  <si>
    <t>M8-10-0471</t>
  </si>
  <si>
    <t>AGOST-30-2007</t>
  </si>
  <si>
    <t>APARATO TELEFONICO</t>
  </si>
  <si>
    <t>M8-10-0472</t>
  </si>
  <si>
    <t>2-69154</t>
  </si>
  <si>
    <t>ABR-11-96</t>
  </si>
  <si>
    <t>MONITOR SUPER VGA</t>
  </si>
  <si>
    <t>2-74467</t>
  </si>
  <si>
    <t>MOUSE</t>
  </si>
  <si>
    <t>2-82504</t>
  </si>
  <si>
    <t>MAY-18-99</t>
  </si>
  <si>
    <t>TECLADO</t>
  </si>
  <si>
    <t>2-83293</t>
  </si>
  <si>
    <t>JUL-21-99</t>
  </si>
  <si>
    <t>MEMORIA 64 MB</t>
  </si>
  <si>
    <t>2-86626</t>
  </si>
  <si>
    <t>FEB-18-2000</t>
  </si>
  <si>
    <t>DISCO DURO</t>
  </si>
  <si>
    <t>2-89536</t>
  </si>
  <si>
    <t>MAR-07-2000</t>
  </si>
  <si>
    <t xml:space="preserve">TARJETA DE VIDEO </t>
  </si>
  <si>
    <t>2-91178</t>
  </si>
  <si>
    <t>JUN-21-2000</t>
  </si>
  <si>
    <t>PC CELERON</t>
  </si>
  <si>
    <t>2-91182</t>
  </si>
  <si>
    <t>C.P.U.     PC CELERON</t>
  </si>
  <si>
    <t>2-91183</t>
  </si>
  <si>
    <t>2-91186</t>
  </si>
  <si>
    <t>CPU</t>
  </si>
  <si>
    <t>2-91187</t>
  </si>
  <si>
    <t>2-91188</t>
  </si>
  <si>
    <t>2-91193</t>
  </si>
  <si>
    <t>MONITOR SVGA 17 PLG.</t>
  </si>
  <si>
    <t>2-91358</t>
  </si>
  <si>
    <t>JUN-19-2000</t>
  </si>
  <si>
    <t>IMPRESORA LASER JET</t>
  </si>
  <si>
    <t>2-95798</t>
  </si>
  <si>
    <t>OCT-19-2000</t>
  </si>
  <si>
    <t>M8-02-0023</t>
  </si>
  <si>
    <t>MAR-23-2001</t>
  </si>
  <si>
    <t>C.P.U.   PENTIUM</t>
  </si>
  <si>
    <t>M8-02-0041</t>
  </si>
  <si>
    <t>ABR-30-2001</t>
  </si>
  <si>
    <t>M8-02-0042</t>
  </si>
  <si>
    <t>MONITOR</t>
  </si>
  <si>
    <t>M8-02-0045</t>
  </si>
  <si>
    <t>MULTIMEDIA A 50X CON BOCINAS</t>
  </si>
  <si>
    <t>M8-02-0046</t>
  </si>
  <si>
    <t>C.P.U.</t>
  </si>
  <si>
    <t>M8-02-0047</t>
  </si>
  <si>
    <t>MONITOR DE 15"</t>
  </si>
  <si>
    <t>M8-02-0048</t>
  </si>
  <si>
    <t>M8-02-0050</t>
  </si>
  <si>
    <t>ABR-30-01</t>
  </si>
  <si>
    <t>MULTIMEDIA A 50X</t>
  </si>
  <si>
    <t>M8-02-0052</t>
  </si>
  <si>
    <t>M8-02-0056</t>
  </si>
  <si>
    <t xml:space="preserve">C.P.U. CON PROC. A 700 MHZ. SUP. CON 64 MB. </t>
  </si>
  <si>
    <t>M8-02-0060</t>
  </si>
  <si>
    <t>UNIDAD LECTORA DE CD</t>
  </si>
  <si>
    <t>M8-02-0061</t>
  </si>
  <si>
    <t>M8-02-0062</t>
  </si>
  <si>
    <t>M8-02-0074</t>
  </si>
  <si>
    <t>MAY-07-2001</t>
  </si>
  <si>
    <t xml:space="preserve">IMPRESORA LASER </t>
  </si>
  <si>
    <t>M8-02-0075</t>
  </si>
  <si>
    <t>MAY-08-2001</t>
  </si>
  <si>
    <t xml:space="preserve">IMPRESORA A COLOR INYECCION DE TINTA </t>
  </si>
  <si>
    <t>M8-02-0134</t>
  </si>
  <si>
    <t>JUL-17-2001</t>
  </si>
  <si>
    <t>M8-02-0135</t>
  </si>
  <si>
    <t>M8-02-0149</t>
  </si>
  <si>
    <t>JUL-27-2001</t>
  </si>
  <si>
    <t>M8-02-0184</t>
  </si>
  <si>
    <t>DIC-11-2001</t>
  </si>
  <si>
    <t>M8-02-0187</t>
  </si>
  <si>
    <t>FEB-22-2002</t>
  </si>
  <si>
    <t>M8-02-0193</t>
  </si>
  <si>
    <t>FEB-21-2002</t>
  </si>
  <si>
    <t xml:space="preserve">TECLADO </t>
  </si>
  <si>
    <t>M8-02-0216</t>
  </si>
  <si>
    <t>MAY-23-2003</t>
  </si>
  <si>
    <t>IMPRESORA LASER</t>
  </si>
  <si>
    <t>M8-02-0218</t>
  </si>
  <si>
    <t>JUN-09-2003</t>
  </si>
  <si>
    <t>M8-02-0218-A</t>
  </si>
  <si>
    <t>MONITOR 15"</t>
  </si>
  <si>
    <t>M8-02-0218-B</t>
  </si>
  <si>
    <t>TECLADO MINIDIN</t>
  </si>
  <si>
    <t>M8-02-0218-C</t>
  </si>
  <si>
    <t>MOUSE MINIDIN</t>
  </si>
  <si>
    <t>M8-02-0218-D</t>
  </si>
  <si>
    <t>MULTIMEDIA</t>
  </si>
  <si>
    <t>M8-02-0219-A</t>
  </si>
  <si>
    <t>M8-02-0219-B</t>
  </si>
  <si>
    <t>M8-02-0220</t>
  </si>
  <si>
    <t>M8-02-0220-A</t>
  </si>
  <si>
    <t>M8-02-0220-B</t>
  </si>
  <si>
    <t>M8-02-0220-C</t>
  </si>
  <si>
    <t>M8-02-0220-D</t>
  </si>
  <si>
    <t>M8-02-0225-A</t>
  </si>
  <si>
    <t>JUL-16-2003</t>
  </si>
  <si>
    <t>M8-02-0225-B</t>
  </si>
  <si>
    <t>M8-02-0225-C</t>
  </si>
  <si>
    <t>M8-02-0226</t>
  </si>
  <si>
    <t>M8-02-0226-A</t>
  </si>
  <si>
    <t>M8-02-0226-B</t>
  </si>
  <si>
    <t>M8-02-0236</t>
  </si>
  <si>
    <t>NOV-14-2003</t>
  </si>
  <si>
    <t>M8-02-0236-B</t>
  </si>
  <si>
    <t>M8-02-0236-D</t>
  </si>
  <si>
    <t>M8-02-0237</t>
  </si>
  <si>
    <t>M8-02-0237-D</t>
  </si>
  <si>
    <t>M8-02-0270</t>
  </si>
  <si>
    <t>MAY-12-2004</t>
  </si>
  <si>
    <t>M8-02-0270-A</t>
  </si>
  <si>
    <t>M8-02-0270-D</t>
  </si>
  <si>
    <t>M8-02-0277</t>
  </si>
  <si>
    <t>M8-02-0277-A</t>
  </si>
  <si>
    <t>M8-02-0277-B</t>
  </si>
  <si>
    <t>M8-02-0277-D</t>
  </si>
  <si>
    <t>M8-02-0272</t>
  </si>
  <si>
    <t>M8-02-0272-D</t>
  </si>
  <si>
    <t>M8-02-0278</t>
  </si>
  <si>
    <t>IMPRESORA</t>
  </si>
  <si>
    <t>M8-02-0293</t>
  </si>
  <si>
    <t>JUL-26-2004</t>
  </si>
  <si>
    <t>M8-02-0244</t>
  </si>
  <si>
    <t>MAR-10-2004</t>
  </si>
  <si>
    <t>M8-02-0244-A</t>
  </si>
  <si>
    <t>M8-02-0244-B</t>
  </si>
  <si>
    <t>M8-02-0244-C</t>
  </si>
  <si>
    <t>M8-02-0244-D</t>
  </si>
  <si>
    <t>M8-02-0275</t>
  </si>
  <si>
    <t>M8-02-0275-B</t>
  </si>
  <si>
    <t>M8-02-0275-D</t>
  </si>
  <si>
    <t>M8-02-0279</t>
  </si>
  <si>
    <t>M8-02-0243</t>
  </si>
  <si>
    <t>M8-02-0243-A</t>
  </si>
  <si>
    <t>M8-02-0243-B</t>
  </si>
  <si>
    <t>M8-02-0243-C</t>
  </si>
  <si>
    <t>M8-02-0243-D</t>
  </si>
  <si>
    <t>M8-02-0245</t>
  </si>
  <si>
    <t>M8-02-0245-A</t>
  </si>
  <si>
    <t>M8-02-0245-B</t>
  </si>
  <si>
    <t>M8-02-0245-C</t>
  </si>
  <si>
    <t>M8-02-0245-D</t>
  </si>
  <si>
    <t>M8-02-0269</t>
  </si>
  <si>
    <t>M8-02-0269-D</t>
  </si>
  <si>
    <t>M8-02-0311</t>
  </si>
  <si>
    <t>OCT-11-2004</t>
  </si>
  <si>
    <t>IMPRESORA MULTIFUNCIONAL</t>
  </si>
  <si>
    <t>M8-02-0276</t>
  </si>
  <si>
    <t>M8-02-0276-B</t>
  </si>
  <si>
    <t>M8-02-0276-C</t>
  </si>
  <si>
    <t>M8-02-0276-D</t>
  </si>
  <si>
    <t>M8-02-0273</t>
  </si>
  <si>
    <t>M8-02-0273-A</t>
  </si>
  <si>
    <t>M8-02-0273-B</t>
  </si>
  <si>
    <t>M8-02-0273-C</t>
  </si>
  <si>
    <t>M8-02-0273-D</t>
  </si>
  <si>
    <t>M8-02-0292</t>
  </si>
  <si>
    <t>M8-02-0271</t>
  </si>
  <si>
    <t>M8-02-0271-C</t>
  </si>
  <si>
    <t>M8-02-0271-D</t>
  </si>
  <si>
    <t>M8-02-0274-C</t>
  </si>
  <si>
    <t>M8-02-0290</t>
  </si>
  <si>
    <t>M8-02-0320</t>
  </si>
  <si>
    <t>NOV-03-2004</t>
  </si>
  <si>
    <t>SWITH DE 16 PUERTOS 10/100 MBPS</t>
  </si>
  <si>
    <t>M8-02-0322</t>
  </si>
  <si>
    <t>NOV-17-2004</t>
  </si>
  <si>
    <r>
      <t xml:space="preserve">PROCESADOR DE 1.8 GHZ O SUPERIOR BUS 400 MHZ INT. EN GAVINETE. </t>
    </r>
    <r>
      <rPr>
        <b/>
        <sz val="9"/>
        <rFont val="Arial"/>
        <family val="2"/>
      </rPr>
      <t>CMT-088/04</t>
    </r>
  </si>
  <si>
    <t>M8-02-0323</t>
  </si>
  <si>
    <r>
      <t xml:space="preserve">PROCESADOR DE 1.8 GHZ O SUPERIOR BUS 400 MHZ INTERNO EN GAVINETE: </t>
    </r>
    <r>
      <rPr>
        <b/>
        <sz val="9"/>
        <rFont val="Arial"/>
        <family val="2"/>
      </rPr>
      <t>CMT-085/04</t>
    </r>
  </si>
  <si>
    <t>M8-02-0330</t>
  </si>
  <si>
    <t>FEB-17-2005</t>
  </si>
  <si>
    <t>C.P.U</t>
  </si>
  <si>
    <t>M8-02-0330-A</t>
  </si>
  <si>
    <t>M8-02-0330-B</t>
  </si>
  <si>
    <t>M8-02-0330-C</t>
  </si>
  <si>
    <t>M8-02-0330-D</t>
  </si>
  <si>
    <t>M8-02-0331</t>
  </si>
  <si>
    <t>M8-02-0331-A</t>
  </si>
  <si>
    <t>M8-02-0331-B</t>
  </si>
  <si>
    <t>M8-02-0331-C</t>
  </si>
  <si>
    <t>M8-02-0331-D</t>
  </si>
  <si>
    <t>M8-02-0332</t>
  </si>
  <si>
    <t>M8-02-0333</t>
  </si>
  <si>
    <t>M8-02-0333-A</t>
  </si>
  <si>
    <t>M8-02-0333-B</t>
  </si>
  <si>
    <t>M8-02-0333-C</t>
  </si>
  <si>
    <t>M8-02-0333-D</t>
  </si>
  <si>
    <t>M8-02-0344</t>
  </si>
  <si>
    <t>ABR-11-2005</t>
  </si>
  <si>
    <t>M8-02-0358</t>
  </si>
  <si>
    <t>JUN-02-2005</t>
  </si>
  <si>
    <t>M8-02-0358-A</t>
  </si>
  <si>
    <t>M8-02-0358-B</t>
  </si>
  <si>
    <t>M8-02-0358-C</t>
  </si>
  <si>
    <t>M8-02-0358-D</t>
  </si>
  <si>
    <t>M8-02-0356</t>
  </si>
  <si>
    <t>M8-02-0356-A</t>
  </si>
  <si>
    <t>M8-02-0356-B</t>
  </si>
  <si>
    <t>M8-02-0356-C</t>
  </si>
  <si>
    <t>M8-02-0356-D</t>
  </si>
  <si>
    <t>M8-02-0357-A</t>
  </si>
  <si>
    <t>M8-02-0357-B</t>
  </si>
  <si>
    <t>M8-02-0357-C</t>
  </si>
  <si>
    <t>M8-02-0361</t>
  </si>
  <si>
    <t>JUN-08-2005</t>
  </si>
  <si>
    <t>M8-02-0361-A</t>
  </si>
  <si>
    <t>M8-02-0361-B</t>
  </si>
  <si>
    <t>M8-02-0361-C</t>
  </si>
  <si>
    <t>M8-02-0361-D</t>
  </si>
  <si>
    <t>M8-02-0362</t>
  </si>
  <si>
    <t>M8-02-0362-A</t>
  </si>
  <si>
    <t>M8-02-0362-B</t>
  </si>
  <si>
    <t>M8-02-0362-C</t>
  </si>
  <si>
    <t>M8-02-0362-D</t>
  </si>
  <si>
    <t>M8-02-0363</t>
  </si>
  <si>
    <t>M8-02-0363-A</t>
  </si>
  <si>
    <t>M8-02-0363-B</t>
  </si>
  <si>
    <t>M8-02-0363-C</t>
  </si>
  <si>
    <t>M8-02-0363-D</t>
  </si>
  <si>
    <t>M8-02-0377</t>
  </si>
  <si>
    <t>JUL-11-2005</t>
  </si>
  <si>
    <t>SWITH DE 24 PUERTOS</t>
  </si>
  <si>
    <t>M8-02-0378</t>
  </si>
  <si>
    <t>M8-02-0382</t>
  </si>
  <si>
    <t>SEP-01-2005</t>
  </si>
  <si>
    <t>M8-02-0388</t>
  </si>
  <si>
    <t>OCT-25-2005</t>
  </si>
  <si>
    <t>M8-02-0389</t>
  </si>
  <si>
    <t>NOV-04-2005</t>
  </si>
  <si>
    <t>M8-02-0390</t>
  </si>
  <si>
    <t>NOV-25-2005</t>
  </si>
  <si>
    <t>LAP TOP</t>
  </si>
  <si>
    <t>M8-02-0391</t>
  </si>
  <si>
    <t>NOV-22-2005</t>
  </si>
  <si>
    <t>M8-02-0399</t>
  </si>
  <si>
    <t>FEB-14-2006</t>
  </si>
  <si>
    <t>M8-02-0400</t>
  </si>
  <si>
    <t>MAR-01-2006</t>
  </si>
  <si>
    <t>M8-02-0400-C</t>
  </si>
  <si>
    <t>M8-02-0400-D</t>
  </si>
  <si>
    <t>M8-02-0401</t>
  </si>
  <si>
    <t>M8-02-0401-A</t>
  </si>
  <si>
    <t>M8-02-0401-B</t>
  </si>
  <si>
    <t>M8-02-0401-D</t>
  </si>
  <si>
    <t>M8-02-0402</t>
  </si>
  <si>
    <t>MARZ-03-2006</t>
  </si>
  <si>
    <t>M8-02-0402-A</t>
  </si>
  <si>
    <t>M8-02-0402-C</t>
  </si>
  <si>
    <t>M8-02-0402-D</t>
  </si>
  <si>
    <t>M8-02-0403</t>
  </si>
  <si>
    <t>MARZ-16-2006</t>
  </si>
  <si>
    <t>M8-02-0409</t>
  </si>
  <si>
    <t>ABR-03-2006</t>
  </si>
  <si>
    <t>M8-02-0409-A</t>
  </si>
  <si>
    <t>M8-02-0409-B</t>
  </si>
  <si>
    <t>M8-02-0409-C</t>
  </si>
  <si>
    <t>M8-02-0409-D</t>
  </si>
  <si>
    <t>CD-RW</t>
  </si>
  <si>
    <t>M8-02-0410</t>
  </si>
  <si>
    <t>M8-02-0410-A</t>
  </si>
  <si>
    <t>M8-02-0410-C</t>
  </si>
  <si>
    <t>M8-02-0410-D</t>
  </si>
  <si>
    <t>M8-02-0418</t>
  </si>
  <si>
    <t>JUN-15-06</t>
  </si>
  <si>
    <t>M8-02-0419</t>
  </si>
  <si>
    <t>M8-02-0421</t>
  </si>
  <si>
    <t>M8-02-0422</t>
  </si>
  <si>
    <t>M8-02-0422-A</t>
  </si>
  <si>
    <t>M8-02-0422-B</t>
  </si>
  <si>
    <t>M8-02-0422-C</t>
  </si>
  <si>
    <t>M8-02-0422-D</t>
  </si>
  <si>
    <t>M8-02-0423</t>
  </si>
  <si>
    <t>M8-02-0423-A</t>
  </si>
  <si>
    <t>M8-02-0423-B</t>
  </si>
  <si>
    <t>M8-02-0423-C</t>
  </si>
  <si>
    <t>M8-02-0423-D</t>
  </si>
  <si>
    <t>M8-02-0424</t>
  </si>
  <si>
    <t>M8-02-0424-A</t>
  </si>
  <si>
    <t>M8-02-0424-B</t>
  </si>
  <si>
    <t>M8-02-0424-C</t>
  </si>
  <si>
    <t>M8-02-0424-D</t>
  </si>
  <si>
    <t>M8-02-0425</t>
  </si>
  <si>
    <t>M8-02-0425-A</t>
  </si>
  <si>
    <t>M8-02-0425-B</t>
  </si>
  <si>
    <t>M8-02-0425-C</t>
  </si>
  <si>
    <t>M8-02-0425-D</t>
  </si>
  <si>
    <t>M8-02-0426-A</t>
  </si>
  <si>
    <t>M8-02-0426-B</t>
  </si>
  <si>
    <t>M8-02-0426-C</t>
  </si>
  <si>
    <t>M8-02-0427</t>
  </si>
  <si>
    <t>M8-02-0427-A</t>
  </si>
  <si>
    <t>M8-02-0427-B</t>
  </si>
  <si>
    <t>M8-02-0427-C</t>
  </si>
  <si>
    <t>M8-02-0427-D</t>
  </si>
  <si>
    <t>M8-02-0437</t>
  </si>
  <si>
    <t>JUL-04-2006</t>
  </si>
  <si>
    <t>M8-02-0437-A</t>
  </si>
  <si>
    <t>M8-02-0437-B</t>
  </si>
  <si>
    <t>M8-02-0437-D</t>
  </si>
  <si>
    <t>M8-02-0438</t>
  </si>
  <si>
    <t>M8-02-0438-A</t>
  </si>
  <si>
    <t>M8-02-0438-B</t>
  </si>
  <si>
    <t>M8-02-0438-D</t>
  </si>
  <si>
    <t>M8-02-0444</t>
  </si>
  <si>
    <t>AGO-03-2006</t>
  </si>
  <si>
    <t>M8-02-0444-A</t>
  </si>
  <si>
    <t>M8-02-0444-B</t>
  </si>
  <si>
    <t>M8-02-0444-C</t>
  </si>
  <si>
    <t>M8-02-0444-D</t>
  </si>
  <si>
    <t>M8-02-0452</t>
  </si>
  <si>
    <t>SEP-15-2006</t>
  </si>
  <si>
    <t>M8-02-0452-A</t>
  </si>
  <si>
    <t>M8-02-0452-B</t>
  </si>
  <si>
    <t>M8-02-0452-D</t>
  </si>
  <si>
    <t>M8-02-0457</t>
  </si>
  <si>
    <t>MARZ-28-2007</t>
  </si>
  <si>
    <t>PROCESADOR INTEL PENTIUM</t>
  </si>
  <si>
    <t>M8-02-0458</t>
  </si>
  <si>
    <t>MARZ-27-2007</t>
  </si>
  <si>
    <t>TARJETA MADRE</t>
  </si>
  <si>
    <t>M8-02-0459</t>
  </si>
  <si>
    <t>PROCESADOR PENTIUM 4</t>
  </si>
  <si>
    <t>M8-02-0461</t>
  </si>
  <si>
    <t>M8-02-0467</t>
  </si>
  <si>
    <t>JUN-25-2007</t>
  </si>
  <si>
    <t>M8-02-0473</t>
  </si>
  <si>
    <t>NOV-27-2007</t>
  </si>
  <si>
    <t>M8-02-0473-A</t>
  </si>
  <si>
    <t>M8-02-0473-B</t>
  </si>
  <si>
    <t>M8-02-0473-C</t>
  </si>
  <si>
    <t>M8-02-0473-D</t>
  </si>
  <si>
    <t>M8-02-0474</t>
  </si>
  <si>
    <t>M8-02-0475</t>
  </si>
  <si>
    <t>M8-02-0475-A</t>
  </si>
  <si>
    <t>M8-02-0475-B</t>
  </si>
  <si>
    <t>M8-02-0475-C</t>
  </si>
  <si>
    <t>M8-02-0475-D</t>
  </si>
  <si>
    <t>M8-02-0477</t>
  </si>
  <si>
    <t>M8-02-0477-A</t>
  </si>
  <si>
    <t>M8-02-0477-B</t>
  </si>
  <si>
    <t>M8-02-0477-C</t>
  </si>
  <si>
    <t>M8-02-0477-D</t>
  </si>
  <si>
    <t>M8-02-0478</t>
  </si>
  <si>
    <t>M8-02-0479</t>
  </si>
  <si>
    <t>MONITOR PANTALLA 17"</t>
  </si>
  <si>
    <t>M8-02-0484</t>
  </si>
  <si>
    <t>MAY-26-2009</t>
  </si>
  <si>
    <t>M8-02-0485</t>
  </si>
  <si>
    <t>M8-02-0486</t>
  </si>
  <si>
    <t>JUN-01-2009</t>
  </si>
  <si>
    <t>MONITOR DE 17" CUADRADO</t>
  </si>
  <si>
    <t>M8-02-0487</t>
  </si>
  <si>
    <t>M8-02-0488</t>
  </si>
  <si>
    <t>IMPRESORA LASSER JET 2035N HP</t>
  </si>
  <si>
    <t>10-4518</t>
  </si>
  <si>
    <t>MAY-31-2000</t>
  </si>
  <si>
    <t>TELEF. UNILINEA MONITOR C/FLASH INTEG.</t>
  </si>
  <si>
    <t>10-4521</t>
  </si>
  <si>
    <t>10-4524</t>
  </si>
  <si>
    <t>10-4525</t>
  </si>
  <si>
    <t>10-4528</t>
  </si>
  <si>
    <t>10-4531</t>
  </si>
  <si>
    <t>M8-10-0185</t>
  </si>
  <si>
    <t>ENE-29-2002</t>
  </si>
  <si>
    <t>FAX 25 MEM CORT AUTO ALIM/10HJ</t>
  </si>
  <si>
    <t>M8-10-0197</t>
  </si>
  <si>
    <t>FEB-19-2002</t>
  </si>
  <si>
    <t>FAX</t>
  </si>
  <si>
    <t>M8-10-0267</t>
  </si>
  <si>
    <t>ABR-12-2004</t>
  </si>
  <si>
    <t>FAX 25 MEM CORT AUTO ELIM/10HJ BLCO</t>
  </si>
  <si>
    <t>M8-20-0345</t>
  </si>
  <si>
    <t>SCANNER PARA SISTEMA FLOBDI OBD II</t>
  </si>
  <si>
    <t>M8-02-0489</t>
  </si>
  <si>
    <t>DIC-05-2014</t>
  </si>
  <si>
    <t>M8-02-0489-A</t>
  </si>
  <si>
    <t>MONITOR LED DE 18.5"</t>
  </si>
  <si>
    <t>M8-02-0489-B</t>
  </si>
  <si>
    <t>M8-02-0489-C</t>
  </si>
  <si>
    <t>M8-02-0489-D</t>
  </si>
  <si>
    <t>UNIDAD DVD-RW</t>
  </si>
  <si>
    <t>M8-02-0490</t>
  </si>
  <si>
    <t>M8-02-0490-A</t>
  </si>
  <si>
    <t>M8-02-0490-B</t>
  </si>
  <si>
    <t>M8-02-0490-C</t>
  </si>
  <si>
    <t>M8-02-0490-D</t>
  </si>
  <si>
    <t>M8-02-0491</t>
  </si>
  <si>
    <t>M8-02-0491-A</t>
  </si>
  <si>
    <t>M8-02-0491-B</t>
  </si>
  <si>
    <t>M8-02-0491-C</t>
  </si>
  <si>
    <t>M8-02-0491-D</t>
  </si>
  <si>
    <t>M8-02-0492</t>
  </si>
  <si>
    <t>M8-02-0492-A</t>
  </si>
  <si>
    <t>M8-02-0492-B</t>
  </si>
  <si>
    <t>M8-02-0492-C</t>
  </si>
  <si>
    <t>M8-02-0492-D</t>
  </si>
  <si>
    <t>M8-02-0493</t>
  </si>
  <si>
    <t>M8-02-0493-A</t>
  </si>
  <si>
    <t>M8-02-0493-B</t>
  </si>
  <si>
    <t>M8-02-0493-C</t>
  </si>
  <si>
    <t>M8-02-0493-D</t>
  </si>
  <si>
    <t>M8-02-0494</t>
  </si>
  <si>
    <t>M8-02-0494-A</t>
  </si>
  <si>
    <t>M8-02-0494-B</t>
  </si>
  <si>
    <t>M8-02-0494-C</t>
  </si>
  <si>
    <t>M8-02-0494-D</t>
  </si>
  <si>
    <t>M8-02-0495</t>
  </si>
  <si>
    <t>M8-02-0495-A</t>
  </si>
  <si>
    <t>M8-02-0495-B</t>
  </si>
  <si>
    <t>M8-02-0495-C</t>
  </si>
  <si>
    <t>M8-02-0495-D</t>
  </si>
  <si>
    <t>M8-02-0496</t>
  </si>
  <si>
    <t>NOV-15-2016</t>
  </si>
  <si>
    <t>COMPUTADORA DE ESCRITORIO CON PROCESADOR INTEL COREL 15 DC, 2TB DE DISCO DURO CON TECLADO, MOUSE, UNIDAD DVD-RW, Y MONITOR LED DE 23 PULGADAS</t>
  </si>
  <si>
    <t>M8-02-0497</t>
  </si>
  <si>
    <t>IMPRESORA LASER MULTIFUNCIONAL</t>
  </si>
  <si>
    <t>M8-02-0498</t>
  </si>
  <si>
    <t>M8-02-0499</t>
  </si>
  <si>
    <t>IMPRESORA INYECCION DE TINTA</t>
  </si>
  <si>
    <t>M8-02-0500</t>
  </si>
  <si>
    <t>M8-02-0501</t>
  </si>
  <si>
    <t>M8-02-0502</t>
  </si>
  <si>
    <t>NOV-23-2016</t>
  </si>
  <si>
    <t>COMPUTADORA DE ESCRITORIO ACER AXC-710-M066 CON PROCESADOR INTEL CORE 15 DC 6400, 6GB RAM, 1TB DISCO DURO, UNIDAD DVD, SISTEMA OPERATIVO WIN 10 Y MONITOR HACER V206 HQL BB DE 19.5¨.</t>
  </si>
  <si>
    <t>M8-02-0503</t>
  </si>
  <si>
    <t>M8-02-0504</t>
  </si>
  <si>
    <t>M8-02-0505</t>
  </si>
  <si>
    <t>M8-02-0506</t>
  </si>
  <si>
    <t>M8-02-0507</t>
  </si>
  <si>
    <t>M8-02-0508</t>
  </si>
  <si>
    <t>M8-02-0509</t>
  </si>
  <si>
    <t>M8-02-0510</t>
  </si>
  <si>
    <t>M8-02-0511</t>
  </si>
  <si>
    <t>M8-02-0512</t>
  </si>
  <si>
    <t>M8-02-0513</t>
  </si>
  <si>
    <t>M8-02-0514</t>
  </si>
  <si>
    <t>M8-02-0515</t>
  </si>
  <si>
    <t>M8-02-0516</t>
  </si>
  <si>
    <t>M8-02-0517</t>
  </si>
  <si>
    <t>M8-02-0518</t>
  </si>
  <si>
    <t>M8-02-0519</t>
  </si>
  <si>
    <t>M8-02-0520</t>
  </si>
  <si>
    <t>3-278167</t>
  </si>
  <si>
    <t>MAY-17-99</t>
  </si>
  <si>
    <t>ENFRIADOR Y CALENTADOR DE AGUA</t>
  </si>
  <si>
    <t>M8-03-0317</t>
  </si>
  <si>
    <t>SEP-06-2002</t>
  </si>
  <si>
    <t>MAQUINA CALCULADORA</t>
  </si>
  <si>
    <t>01-117</t>
  </si>
  <si>
    <t>AGO-17-98</t>
  </si>
  <si>
    <t>BASE PARA CORTAR</t>
  </si>
  <si>
    <t>M8-02-0214</t>
  </si>
  <si>
    <t>ABR-02-2003</t>
  </si>
  <si>
    <t>RELOJ CHECADOR METALICO MANUAL ELECTRICO</t>
  </si>
  <si>
    <t>M8-03-0241</t>
  </si>
  <si>
    <t>FEB-23-2004</t>
  </si>
  <si>
    <t>RELOJ CHECADOR DE ASISTENCIA CON FECHADOR Y HORA MANUAL</t>
  </si>
  <si>
    <t>2-35503</t>
  </si>
  <si>
    <t>REFRIGERADOR</t>
  </si>
  <si>
    <t>23-680</t>
  </si>
  <si>
    <t>AGO-23-99</t>
  </si>
  <si>
    <t>ENFRIADOR DE AGUA C/BASE METALICA</t>
  </si>
  <si>
    <t>3-145793</t>
  </si>
  <si>
    <t>CAJA FUERTE</t>
  </si>
  <si>
    <t>3-145799</t>
  </si>
  <si>
    <t>MAQUINA DE ESCRIBIR MECANICA</t>
  </si>
  <si>
    <t>3-204526</t>
  </si>
  <si>
    <t>AGO-31-95</t>
  </si>
  <si>
    <t>VENTILADOR DE TECHO</t>
  </si>
  <si>
    <t>3-204527</t>
  </si>
  <si>
    <t>3-204528</t>
  </si>
  <si>
    <t>3-204530</t>
  </si>
  <si>
    <t>3-204531</t>
  </si>
  <si>
    <t>3-204532</t>
  </si>
  <si>
    <t>3-204533</t>
  </si>
  <si>
    <t>3-204539</t>
  </si>
  <si>
    <t>3-21873</t>
  </si>
  <si>
    <t>FRIGO BAR</t>
  </si>
  <si>
    <t>3-222651</t>
  </si>
  <si>
    <t>JUN-14-96</t>
  </si>
  <si>
    <t>TRITURADORA DE PAPEL</t>
  </si>
  <si>
    <t>3-222655</t>
  </si>
  <si>
    <t>JUL-06-96</t>
  </si>
  <si>
    <t>3-222665</t>
  </si>
  <si>
    <t>SACAPUNTA ELECTRICO</t>
  </si>
  <si>
    <t>3-232583</t>
  </si>
  <si>
    <t>MAQUINA DE ESCRIBIR ELECTRICA</t>
  </si>
  <si>
    <t>3-232600</t>
  </si>
  <si>
    <t>3-232711</t>
  </si>
  <si>
    <t>MAQUINA DE ESCRIBIR ELECTRONICA</t>
  </si>
  <si>
    <t>3-232941</t>
  </si>
  <si>
    <t>MAY-15-97</t>
  </si>
  <si>
    <t>ENFRIADOR DE AGUA</t>
  </si>
  <si>
    <t>3-233700</t>
  </si>
  <si>
    <t>3-235373</t>
  </si>
  <si>
    <t>JUN-24-97</t>
  </si>
  <si>
    <t>ENFRIADOR PARA AGUA</t>
  </si>
  <si>
    <t>3-252664</t>
  </si>
  <si>
    <t>FEB-13-98</t>
  </si>
  <si>
    <t>3-252668</t>
  </si>
  <si>
    <t>FEB-09-98</t>
  </si>
  <si>
    <t>CALCULADORA ELECTRONICA</t>
  </si>
  <si>
    <t>3-252671</t>
  </si>
  <si>
    <t>3-252692</t>
  </si>
  <si>
    <t>FEB-20-98</t>
  </si>
  <si>
    <t>3-255129</t>
  </si>
  <si>
    <t>MAY-07-98</t>
  </si>
  <si>
    <t xml:space="preserve">MAQUINA CALCULADORA </t>
  </si>
  <si>
    <t>3-255133</t>
  </si>
  <si>
    <t>MAY-06-98</t>
  </si>
  <si>
    <t>3-257304</t>
  </si>
  <si>
    <t>JUN-02-98</t>
  </si>
  <si>
    <t>3-257305</t>
  </si>
  <si>
    <t>3-260234</t>
  </si>
  <si>
    <t>3-270100</t>
  </si>
  <si>
    <t>AGO-14-98</t>
  </si>
  <si>
    <t>MAQUINA PROTECTORA DE CHEQUES</t>
  </si>
  <si>
    <t>3-27540</t>
  </si>
  <si>
    <t>FRIGO-BAR</t>
  </si>
  <si>
    <t>3-276387</t>
  </si>
  <si>
    <t>MAQUINA CALCULADORA ELECTRICA 12 DIGITOS</t>
  </si>
  <si>
    <t>3-277981</t>
  </si>
  <si>
    <t>ABR-06-99</t>
  </si>
  <si>
    <t>MAQUINA CALCULADORA ELECTRICA</t>
  </si>
  <si>
    <t>3-278046</t>
  </si>
  <si>
    <t>ENFRIADOR DE AGUA FRIA Y CALIENTE</t>
  </si>
  <si>
    <t>3-279844</t>
  </si>
  <si>
    <t>AGO-04-99</t>
  </si>
  <si>
    <t>3-281384</t>
  </si>
  <si>
    <t xml:space="preserve">MAQUINA DE ESCRIBIR ELECTRICA </t>
  </si>
  <si>
    <t>3-285101</t>
  </si>
  <si>
    <t>MAR-13-2000</t>
  </si>
  <si>
    <t>3-287296</t>
  </si>
  <si>
    <t>MAY-13-2000</t>
  </si>
  <si>
    <t>CALCULADORA ESC. 12DIG. C/IMPRESOR</t>
  </si>
  <si>
    <t>3-288252</t>
  </si>
  <si>
    <t>3-288253</t>
  </si>
  <si>
    <t>3-289499</t>
  </si>
  <si>
    <t>JUL-18-2000</t>
  </si>
  <si>
    <t>3-290146</t>
  </si>
  <si>
    <t>AGO-08-2000</t>
  </si>
  <si>
    <t>3-40461</t>
  </si>
  <si>
    <t>PORTALLAVES METALICO</t>
  </si>
  <si>
    <t>3-75693</t>
  </si>
  <si>
    <t>3-77625</t>
  </si>
  <si>
    <t>3-77632</t>
  </si>
  <si>
    <t>PORTALLAVES</t>
  </si>
  <si>
    <t>3-83251</t>
  </si>
  <si>
    <t>GUILLOTINA</t>
  </si>
  <si>
    <t>M8-03-0006</t>
  </si>
  <si>
    <t>M8-03-0016</t>
  </si>
  <si>
    <t>FEB-10-2001</t>
  </si>
  <si>
    <t>M8-03-0017</t>
  </si>
  <si>
    <t>MAQUINA CALCULADORA ELEC. 12 DIG.</t>
  </si>
  <si>
    <t>M8-03-0019</t>
  </si>
  <si>
    <t>FEB-07-2001</t>
  </si>
  <si>
    <t>CALCULADORA PANT/IM 12 DIGITOS</t>
  </si>
  <si>
    <t>M8-03-0020</t>
  </si>
  <si>
    <t>M8-03-0036</t>
  </si>
  <si>
    <t>ABR-24-2001</t>
  </si>
  <si>
    <t>CALCULADORA ELECTRICA 12 DIGITOS</t>
  </si>
  <si>
    <t>M8-03-0096</t>
  </si>
  <si>
    <t>MAY-18-2001</t>
  </si>
  <si>
    <t>M8-03-0116</t>
  </si>
  <si>
    <t>CALCULADORA ESC. PROF.  SUMMA</t>
  </si>
  <si>
    <t>M8-03-0176</t>
  </si>
  <si>
    <t>SEP-28-2001</t>
  </si>
  <si>
    <t>MAQUINA DE ESCRIBIR ELECTRICA CON PANTALLA, CARRO GRANDE</t>
  </si>
  <si>
    <t>M8-23-0037</t>
  </si>
  <si>
    <t>FRIGO-BAR (SERVI-BAR) 4.0'</t>
  </si>
  <si>
    <t>M8-03-0289</t>
  </si>
  <si>
    <t>JUL-06-2004</t>
  </si>
  <si>
    <t>ENGARGOLADORA</t>
  </si>
  <si>
    <t>19-991</t>
  </si>
  <si>
    <t>ABR-10-99</t>
  </si>
  <si>
    <t>CILINDRO DE GAS</t>
  </si>
  <si>
    <t>19-992</t>
  </si>
  <si>
    <t>M8-03-0329</t>
  </si>
  <si>
    <t>FEB-02-2005</t>
  </si>
  <si>
    <t>M8-02-0368</t>
  </si>
  <si>
    <t>JUN-14-2005</t>
  </si>
  <si>
    <t>GUILLOTINA DE MADERA 15 # 38X38</t>
  </si>
  <si>
    <t>M8-03-0386</t>
  </si>
  <si>
    <t>OCT-03-2005</t>
  </si>
  <si>
    <t>M8-03-0387</t>
  </si>
  <si>
    <t>M8-03-0385</t>
  </si>
  <si>
    <t>SEP-26-2005</t>
  </si>
  <si>
    <t>M8-03-0392</t>
  </si>
  <si>
    <t>ENGARGOLADORA Y PERFORADORA</t>
  </si>
  <si>
    <t>3-226339</t>
  </si>
  <si>
    <t>PERFORADORA COLOR GRIS</t>
  </si>
  <si>
    <t>M8-03-0445</t>
  </si>
  <si>
    <t>JUL-31-2006</t>
  </si>
  <si>
    <t>DESTRUCTORA</t>
  </si>
  <si>
    <t>M8-03-0451</t>
  </si>
  <si>
    <t>AGO-14-2006</t>
  </si>
  <si>
    <t>M8-23-0395</t>
  </si>
  <si>
    <t>DIC-09-2005</t>
  </si>
  <si>
    <t>MICROONDAS BLANCO</t>
  </si>
  <si>
    <t>M8-23-0396</t>
  </si>
  <si>
    <t>FRIGOBAR</t>
  </si>
  <si>
    <t>23-835</t>
  </si>
  <si>
    <t>ABR-07-97</t>
  </si>
  <si>
    <t>ESTUFA INDUSTRIAL DE 2 QUEMADORES</t>
  </si>
  <si>
    <t>25-1491</t>
  </si>
  <si>
    <t>JUL-20-99</t>
  </si>
  <si>
    <t>ESTUFA INDUSTRIAL DE 3 QUEMADORES</t>
  </si>
  <si>
    <t>23-828</t>
  </si>
  <si>
    <t>JUL-26-00</t>
  </si>
  <si>
    <t>LICUADORA</t>
  </si>
  <si>
    <t>3-187484</t>
  </si>
  <si>
    <t>ESTUFA INDUSTRIAL</t>
  </si>
  <si>
    <t>07-2805</t>
  </si>
  <si>
    <t>TELEVISION</t>
  </si>
  <si>
    <t>07-2806</t>
  </si>
  <si>
    <t>MINICOMPONENTE</t>
  </si>
  <si>
    <t>07-3761</t>
  </si>
  <si>
    <t>MAR-02-99</t>
  </si>
  <si>
    <t>BASE PARA TELEVISION 27"</t>
  </si>
  <si>
    <t>07-3762</t>
  </si>
  <si>
    <t>TELEVISION A COLOR 27"</t>
  </si>
  <si>
    <t>2-91197</t>
  </si>
  <si>
    <t>MULTIMEDIA BOCINAS</t>
  </si>
  <si>
    <t>2-91198</t>
  </si>
  <si>
    <t>M8-02-0065</t>
  </si>
  <si>
    <t>JUEGO DE BOCINAS</t>
  </si>
  <si>
    <t>M8-02-0138</t>
  </si>
  <si>
    <t>BOCINAS</t>
  </si>
  <si>
    <t>07-590</t>
  </si>
  <si>
    <t>ABR-28-97</t>
  </si>
  <si>
    <t>PROYECTOR CONTROL REMOTO</t>
  </si>
  <si>
    <t>M8-07-0066</t>
  </si>
  <si>
    <t>MAY-02-01</t>
  </si>
  <si>
    <t>PROYECTOR DE ACETATOS</t>
  </si>
  <si>
    <t>07-821</t>
  </si>
  <si>
    <t>MAY-26-97</t>
  </si>
  <si>
    <t>CAMARA FOTOGRAFICA</t>
  </si>
  <si>
    <t>3-290495</t>
  </si>
  <si>
    <t>MAR-17-97</t>
  </si>
  <si>
    <t>TRIPIE DE ALUMINIO DE TORNILLO</t>
  </si>
  <si>
    <t>M8-20-0359</t>
  </si>
  <si>
    <t>JUN-03-2005</t>
  </si>
  <si>
    <t>CARGADOR DE BATERIAS Y ARRANCADOR</t>
  </si>
  <si>
    <t>M8-07-0406</t>
  </si>
  <si>
    <t>MARZ-29-2006</t>
  </si>
  <si>
    <t>CAMARA DIGITAL</t>
  </si>
  <si>
    <t>M8-02-0463</t>
  </si>
  <si>
    <t>MAY-24-2007</t>
  </si>
  <si>
    <t>CAMARA FOTOGRAFICA DIGITAL</t>
  </si>
  <si>
    <t>3-233656</t>
  </si>
  <si>
    <t>JUGUETERO  DE MADERA</t>
  </si>
  <si>
    <t>2-40398</t>
  </si>
  <si>
    <t>LETRAS DE GOLPE</t>
  </si>
  <si>
    <t>M8-20-0296</t>
  </si>
  <si>
    <t>AGO-14-2004</t>
  </si>
  <si>
    <t>MULTIMETRO AUTOMOTRIZ COMPACTO</t>
  </si>
  <si>
    <t>2-54935</t>
  </si>
  <si>
    <t>ABR-12-95</t>
  </si>
  <si>
    <t>TORQUIMETRO</t>
  </si>
  <si>
    <t>20-012</t>
  </si>
  <si>
    <t>TORQUIMETRO 6126-2 1/2 F-23771</t>
  </si>
  <si>
    <t>20-013</t>
  </si>
  <si>
    <t>TORQUIMETRO 3/4 600 LBS F-23771</t>
  </si>
  <si>
    <t>2-40407</t>
  </si>
  <si>
    <t>MICROMETRO</t>
  </si>
  <si>
    <t>2-40408</t>
  </si>
  <si>
    <t>MICROMETRO ( JUEGO DE 22 PZAS.)</t>
  </si>
  <si>
    <t>2-40421</t>
  </si>
  <si>
    <t>TORQUIMETRO  3/4</t>
  </si>
  <si>
    <t>2-40423</t>
  </si>
  <si>
    <t>TORQUIMETRO  3/8</t>
  </si>
  <si>
    <t>21-264</t>
  </si>
  <si>
    <t>AGO-02-97</t>
  </si>
  <si>
    <t>MOTOR TRIFASICO CERRADO DE 5 H.P. POTENCIA</t>
  </si>
  <si>
    <t>23-490</t>
  </si>
  <si>
    <t>JUL-14-98</t>
  </si>
  <si>
    <t>BOMBA LAVADORA ALTA PRESION</t>
  </si>
  <si>
    <t>20-217</t>
  </si>
  <si>
    <t>JUL-09-99</t>
  </si>
  <si>
    <t>BOMBA PARA GRASA 200 KG</t>
  </si>
  <si>
    <t>20-222</t>
  </si>
  <si>
    <t>BOMBA NEUMATICA P/ACEITE</t>
  </si>
  <si>
    <t>20-223</t>
  </si>
  <si>
    <t>20-224</t>
  </si>
  <si>
    <t>20-225</t>
  </si>
  <si>
    <t>20-227</t>
  </si>
  <si>
    <t>2-54931</t>
  </si>
  <si>
    <t>ABR-18-95</t>
  </si>
  <si>
    <t>BOMBA PARA AGUA</t>
  </si>
  <si>
    <t>2-35511</t>
  </si>
  <si>
    <t>BOMBA</t>
  </si>
  <si>
    <t>2-72068</t>
  </si>
  <si>
    <t>BOMBA DE TRASEGAR</t>
  </si>
  <si>
    <t>M8-20-0286</t>
  </si>
  <si>
    <t>JUL-05-04</t>
  </si>
  <si>
    <t>MOTOBOMBA AUTOCEBANTE 3'' DE SUCC Y 3'' DESC</t>
  </si>
  <si>
    <t>M8-20-0287</t>
  </si>
  <si>
    <t>M8-19-0339</t>
  </si>
  <si>
    <t>LAVADORA DE ALTA PRESION, CON MOTOR MARCA FLUID TEC, SERIE 144710603, CAPACIDAD DE 5.5 KW, TIPO 3-T112 L4.   ( No. ECONOMICO  LAP-01 )</t>
  </si>
  <si>
    <t>3-77460</t>
  </si>
  <si>
    <t>M8-19-0404</t>
  </si>
  <si>
    <t>MARZ-13-2006</t>
  </si>
  <si>
    <t>BOMBA P/ GRASA 200 KG.</t>
  </si>
  <si>
    <t>09-035</t>
  </si>
  <si>
    <t>SEP-28-96</t>
  </si>
  <si>
    <t>EQUIPO DE AIRE ACONDICIONADO</t>
  </si>
  <si>
    <t>09-1112</t>
  </si>
  <si>
    <t>AGO-04-98</t>
  </si>
  <si>
    <t>09-1405</t>
  </si>
  <si>
    <t>JUN-02-99</t>
  </si>
  <si>
    <t>09-146</t>
  </si>
  <si>
    <t>ABR-09-97</t>
  </si>
  <si>
    <t>09-154</t>
  </si>
  <si>
    <t>ABR-15-97</t>
  </si>
  <si>
    <t>09-161</t>
  </si>
  <si>
    <t>MAY-13-97</t>
  </si>
  <si>
    <t>09-1815</t>
  </si>
  <si>
    <t>JUN-29-2000</t>
  </si>
  <si>
    <t>09-194</t>
  </si>
  <si>
    <t>JUN-04-97</t>
  </si>
  <si>
    <t>09-196</t>
  </si>
  <si>
    <t>09-197</t>
  </si>
  <si>
    <t>09-198</t>
  </si>
  <si>
    <t>09-239</t>
  </si>
  <si>
    <t>JUN-19-97</t>
  </si>
  <si>
    <t>09-240</t>
  </si>
  <si>
    <t>09-242</t>
  </si>
  <si>
    <t>3-145753</t>
  </si>
  <si>
    <t>3-145832</t>
  </si>
  <si>
    <t>3-145833</t>
  </si>
  <si>
    <t>EQUIPO DE AIRE DE ACONDICIONADO</t>
  </si>
  <si>
    <t>3-152763</t>
  </si>
  <si>
    <t>3-170453</t>
  </si>
  <si>
    <t>CAMARA DE REFRIGERACION CON 2 PUERTAS</t>
  </si>
  <si>
    <t>3-170455</t>
  </si>
  <si>
    <t>CONGELADOR HORIZONTAL</t>
  </si>
  <si>
    <t>3-181199</t>
  </si>
  <si>
    <t>3-204535</t>
  </si>
  <si>
    <t>3-27523</t>
  </si>
  <si>
    <t>3-45951</t>
  </si>
  <si>
    <t>M8-09-0212</t>
  </si>
  <si>
    <t>MAY-21-2003</t>
  </si>
  <si>
    <t>M8-09-0242</t>
  </si>
  <si>
    <t>DIC-09-2003</t>
  </si>
  <si>
    <t>M8-09-0288</t>
  </si>
  <si>
    <t>M8-09-0284</t>
  </si>
  <si>
    <t>JUN-23-2004</t>
  </si>
  <si>
    <t>M8-09-0328</t>
  </si>
  <si>
    <t>M8-09-0355</t>
  </si>
  <si>
    <t>MAY-17-2005</t>
  </si>
  <si>
    <t>M8-09-0407</t>
  </si>
  <si>
    <t>M8-09-0416</t>
  </si>
  <si>
    <t>ABR-19-2006</t>
  </si>
  <si>
    <t>M8-09-0417</t>
  </si>
  <si>
    <t>MAY-12-2006</t>
  </si>
  <si>
    <t>M8-09-0439</t>
  </si>
  <si>
    <t>JUL-13-2006</t>
  </si>
  <si>
    <t>M8-09-0450</t>
  </si>
  <si>
    <t>AGOST-16-2006</t>
  </si>
  <si>
    <t>EQUIPO DE AIRE ACONDICIONADO TIPO MINISPLIT</t>
  </si>
  <si>
    <t>M8-09-0466</t>
  </si>
  <si>
    <t>JUN-20-2007</t>
  </si>
  <si>
    <t>UNIDAD DE AIRE TIPO VENTANA</t>
  </si>
  <si>
    <t>M8-09-0468</t>
  </si>
  <si>
    <t>JUL-27-2007</t>
  </si>
  <si>
    <t>M8-09-0469-B</t>
  </si>
  <si>
    <t>EQUIPO DE AIRE ACONDICIONADO TRIPE CARR</t>
  </si>
  <si>
    <t>M8-09-0469-C</t>
  </si>
  <si>
    <t>M8-09-0469-A</t>
  </si>
  <si>
    <t>M8-09-0483</t>
  </si>
  <si>
    <t>ABR-29-2009</t>
  </si>
  <si>
    <t>EQUIPO DE AIRE ACONDICIONADO TIPO MULTISPLIT DE 24,000 BTU/HR CON DOS EVAPORADORAS DE 12,000 BTU/HT C/U A 220V, 1F, 60 HZ.</t>
  </si>
  <si>
    <t>M8-09-0482</t>
  </si>
  <si>
    <t>ABR-24-2009</t>
  </si>
  <si>
    <t>M8-09-0481</t>
  </si>
  <si>
    <t>ABR-22-2009</t>
  </si>
  <si>
    <t>A.A. LG 18000</t>
  </si>
  <si>
    <t>M8-09-0480</t>
  </si>
  <si>
    <t>MARZ-11-2009</t>
  </si>
  <si>
    <t>AIRE ACONDICIONADO TIPO MINISPLIT DE 18,000 BTU</t>
  </si>
  <si>
    <t>9-243</t>
  </si>
  <si>
    <t>JUL-14-97</t>
  </si>
  <si>
    <t>EXTRACTOR DE AIRE C/MOTOR DE 3/4 H.P.</t>
  </si>
  <si>
    <t>9-245</t>
  </si>
  <si>
    <t>9-247</t>
  </si>
  <si>
    <t>EXTRACTOR DE AIRE C/MOTOR DE 1/2 H.P.</t>
  </si>
  <si>
    <t>9-248</t>
  </si>
  <si>
    <t>9-249</t>
  </si>
  <si>
    <t>9-250</t>
  </si>
  <si>
    <t>9-252</t>
  </si>
  <si>
    <t>9-253</t>
  </si>
  <si>
    <t>9-254</t>
  </si>
  <si>
    <t>9-258</t>
  </si>
  <si>
    <t>9-259</t>
  </si>
  <si>
    <t>9-260</t>
  </si>
  <si>
    <t>3-44707</t>
  </si>
  <si>
    <t>ESTRACTOR DE AIRE</t>
  </si>
  <si>
    <t>3-44708</t>
  </si>
  <si>
    <t>2-40043</t>
  </si>
  <si>
    <t xml:space="preserve">EXTRACTOR DE AIRE ( 3 ASPAS ) </t>
  </si>
  <si>
    <t>10-2920</t>
  </si>
  <si>
    <t>AGO-26-98</t>
  </si>
  <si>
    <t>RADIO PORTATIL</t>
  </si>
  <si>
    <t>10-431</t>
  </si>
  <si>
    <t>MAY-27-96</t>
  </si>
  <si>
    <t>RADIO DE 16 CANALES</t>
  </si>
  <si>
    <t>10-438</t>
  </si>
  <si>
    <t>RADIO RECEPTOR 45 WATTS</t>
  </si>
  <si>
    <t>10-4491</t>
  </si>
  <si>
    <t>MAY-17-2000</t>
  </si>
  <si>
    <t>RADIO BASE</t>
  </si>
  <si>
    <t>10-4494</t>
  </si>
  <si>
    <t>RADIO MOVIL VHF,45 WATTS, 4 CANALES</t>
  </si>
  <si>
    <t>10-4891</t>
  </si>
  <si>
    <t>ANTENA MOVIL ALTA GANANCIA</t>
  </si>
  <si>
    <t>10-4892</t>
  </si>
  <si>
    <t>SEP-24-97</t>
  </si>
  <si>
    <t>10-759</t>
  </si>
  <si>
    <t>ABR-02-97</t>
  </si>
  <si>
    <t>10-962</t>
  </si>
  <si>
    <t>JUN-26-97</t>
  </si>
  <si>
    <t>RADIO REPETIDOR</t>
  </si>
  <si>
    <t>M8-10-0258</t>
  </si>
  <si>
    <t>ANEXO TORRE TUBULAR T-35</t>
  </si>
  <si>
    <t>M8-10-0300</t>
  </si>
  <si>
    <t>SEP-27-2004</t>
  </si>
  <si>
    <r>
      <t xml:space="preserve">RADIO MOVIL   </t>
    </r>
    <r>
      <rPr>
        <b/>
        <sz val="9"/>
        <rFont val="Arial"/>
        <family val="2"/>
      </rPr>
      <t>INT. EN VE-222</t>
    </r>
  </si>
  <si>
    <t>M8-10-0303</t>
  </si>
  <si>
    <r>
      <t xml:space="preserve">RADIO MOVIL   </t>
    </r>
    <r>
      <rPr>
        <b/>
        <sz val="9"/>
        <rFont val="Arial"/>
        <family val="2"/>
      </rPr>
      <t>INT. EN VE-223</t>
    </r>
  </si>
  <si>
    <t>M8-10-0304</t>
  </si>
  <si>
    <r>
      <t xml:space="preserve">RADIO MOVIL   </t>
    </r>
    <r>
      <rPr>
        <b/>
        <sz val="9"/>
        <rFont val="Arial"/>
        <family val="2"/>
      </rPr>
      <t>INT. EN VE-209</t>
    </r>
  </si>
  <si>
    <t>M8-10-0305</t>
  </si>
  <si>
    <r>
      <t xml:space="preserve">RADIO MOVIL   </t>
    </r>
    <r>
      <rPr>
        <b/>
        <sz val="9"/>
        <rFont val="Arial"/>
        <family val="2"/>
      </rPr>
      <t>INT. EN VE-228</t>
    </r>
  </si>
  <si>
    <t>M8-10-0306</t>
  </si>
  <si>
    <t>RADIO MOVIL</t>
  </si>
  <si>
    <t>M8-10-0307</t>
  </si>
  <si>
    <t>M8-10-0308</t>
  </si>
  <si>
    <t>M8-10-0309</t>
  </si>
  <si>
    <t>M8-10-0315</t>
  </si>
  <si>
    <t>OCT-18-2004</t>
  </si>
  <si>
    <t>RADIO MOTOROLA PORTATIL</t>
  </si>
  <si>
    <t>M8-10-0312</t>
  </si>
  <si>
    <t>RADIO MOTOROLA</t>
  </si>
  <si>
    <t>M8-10-0316</t>
  </si>
  <si>
    <t>M8-10-0314</t>
  </si>
  <si>
    <t>M8-02-0341</t>
  </si>
  <si>
    <t>MARZ-10-2005</t>
  </si>
  <si>
    <t>CENTRAL TELEFONICA PARA 3 LINEAS Y 35 EXTENCIONES</t>
  </si>
  <si>
    <t>M8-10-0264</t>
  </si>
  <si>
    <t>TORRE DE ACERO TUBULAR T-35 CON ANTENA</t>
  </si>
  <si>
    <t>2-68743</t>
  </si>
  <si>
    <t>JUN-19-96</t>
  </si>
  <si>
    <t>REGULADOR DE VOLTAJE</t>
  </si>
  <si>
    <t>2-68745</t>
  </si>
  <si>
    <t>2-71954</t>
  </si>
  <si>
    <t>2-71956</t>
  </si>
  <si>
    <t>2-73535</t>
  </si>
  <si>
    <t>2-74233</t>
  </si>
  <si>
    <t>JUN-09-97</t>
  </si>
  <si>
    <t>2-84806</t>
  </si>
  <si>
    <t>MAY-10-99</t>
  </si>
  <si>
    <t>2-84808</t>
  </si>
  <si>
    <t>2-91360</t>
  </si>
  <si>
    <t>JUN-24-2000</t>
  </si>
  <si>
    <t>2-91362</t>
  </si>
  <si>
    <t>2-91363</t>
  </si>
  <si>
    <t>2-95797</t>
  </si>
  <si>
    <t>OCT-17-2000</t>
  </si>
  <si>
    <t>M8-02-0222</t>
  </si>
  <si>
    <t>JUL-09-2003</t>
  </si>
  <si>
    <t>NO BRAKE</t>
  </si>
  <si>
    <t>M8-02-0234</t>
  </si>
  <si>
    <t>OCT-01-2003</t>
  </si>
  <si>
    <t>M8-02-0210</t>
  </si>
  <si>
    <t>ABR-16-2003</t>
  </si>
  <si>
    <t>NO BREAK</t>
  </si>
  <si>
    <t>M8-02-0393</t>
  </si>
  <si>
    <t>DIC-06-2005</t>
  </si>
  <si>
    <t>NO BREAK C/ REGULADOR 800 VA/500W PROT/ TEL.</t>
  </si>
  <si>
    <t>M8-02-0394</t>
  </si>
  <si>
    <t>M8-21-0285</t>
  </si>
  <si>
    <t>MARZ-13-2004</t>
  </si>
  <si>
    <t>BASE C/13 TERMINALES DE 20 AMP.</t>
  </si>
  <si>
    <t>M8-21-0397</t>
  </si>
  <si>
    <t>DIC-07-2005</t>
  </si>
  <si>
    <t>INTERRUPTOR TERMOMAGNETICO 400/500 AMPS. A 600V.</t>
  </si>
  <si>
    <t>21-100</t>
  </si>
  <si>
    <t>JUN-09-96</t>
  </si>
  <si>
    <t>VOLTIAMPERIMETRO</t>
  </si>
  <si>
    <t>21-822</t>
  </si>
  <si>
    <t>TRANFORMADOR TRIFASICO TIPO SECO</t>
  </si>
  <si>
    <t>21-821</t>
  </si>
  <si>
    <t>ABR-26-99</t>
  </si>
  <si>
    <t>TRASFORMADOR T/ESTACION TRIFASICO</t>
  </si>
  <si>
    <t>M8-21-0238</t>
  </si>
  <si>
    <t>JUN-02-03</t>
  </si>
  <si>
    <t xml:space="preserve">INTERRUPTOR DE PRESION </t>
  </si>
  <si>
    <t>M8-21-0239</t>
  </si>
  <si>
    <t>JUN-23-03</t>
  </si>
  <si>
    <t>ARRANCADOR C/BOBINA DE 220 VOLTS. AJUSTE B16</t>
  </si>
  <si>
    <t>2-40409</t>
  </si>
  <si>
    <t>PROBADOR DE CONTINUIDAD</t>
  </si>
  <si>
    <t>M8-19-0252</t>
  </si>
  <si>
    <t>ESCALERA LATERAL</t>
  </si>
  <si>
    <t>2-35514</t>
  </si>
  <si>
    <t>EQUIPO DE SOLDADURA</t>
  </si>
  <si>
    <t>20-054</t>
  </si>
  <si>
    <t>JUL-01-97</t>
  </si>
  <si>
    <t>COMPRESOR DE 1/2 HP</t>
  </si>
  <si>
    <t>19-404</t>
  </si>
  <si>
    <t>JUL-21-97</t>
  </si>
  <si>
    <t>MAQUINA SOLDADORA P/ELECT. RVESTIDO</t>
  </si>
  <si>
    <t>19-419</t>
  </si>
  <si>
    <t>AGO-12-97</t>
  </si>
  <si>
    <t>20-214</t>
  </si>
  <si>
    <t>COMPRESOR DE AIRE C/MOTOR GASOLINA</t>
  </si>
  <si>
    <t>20-215</t>
  </si>
  <si>
    <t>20-218</t>
  </si>
  <si>
    <t>CARRETE PARA GRASA C/MANGUERA 3/8"</t>
  </si>
  <si>
    <t>20-219</t>
  </si>
  <si>
    <t>20-221</t>
  </si>
  <si>
    <t>PISTOLA PARA GRASA</t>
  </si>
  <si>
    <t>20-228</t>
  </si>
  <si>
    <t>JUL-07-99</t>
  </si>
  <si>
    <t>CARRETE RETRACTIL ABIERTO P/ACEITE</t>
  </si>
  <si>
    <t>20-234</t>
  </si>
  <si>
    <t>PISTOLA PARA ACEITE</t>
  </si>
  <si>
    <t>20-240</t>
  </si>
  <si>
    <t>CARRETE CON MANGUERA PARA AIRE</t>
  </si>
  <si>
    <t>20-229</t>
  </si>
  <si>
    <t>20-230</t>
  </si>
  <si>
    <t>20-231</t>
  </si>
  <si>
    <t>20-232</t>
  </si>
  <si>
    <t>20-233</t>
  </si>
  <si>
    <t>20-235</t>
  </si>
  <si>
    <t>20-236</t>
  </si>
  <si>
    <t>20-237</t>
  </si>
  <si>
    <t>20-238</t>
  </si>
  <si>
    <t>20-239</t>
  </si>
  <si>
    <t>20-241</t>
  </si>
  <si>
    <t>CARRETE RETRACTIL ABIERTO P/AIRE</t>
  </si>
  <si>
    <t>2-38816</t>
  </si>
  <si>
    <t>DIABLITO REFORZADO</t>
  </si>
  <si>
    <t>19-420</t>
  </si>
  <si>
    <t>EQUIPO P/CORTE Y SOLDADURA</t>
  </si>
  <si>
    <t>19-421</t>
  </si>
  <si>
    <t>2-55214</t>
  </si>
  <si>
    <t>MAR-15-95</t>
  </si>
  <si>
    <t>CAJA METALICA P/HERRAMIENTAS</t>
  </si>
  <si>
    <t>19-3366</t>
  </si>
  <si>
    <t>NOV-30-00</t>
  </si>
  <si>
    <t>TALADRO ROTOMARTILLO DE 1/2</t>
  </si>
  <si>
    <t>2-57583</t>
  </si>
  <si>
    <t>SEP-18-95</t>
  </si>
  <si>
    <t>GATO HIDRAULICO T/BOTELLA P/50 TONELADAS</t>
  </si>
  <si>
    <t>2-40388</t>
  </si>
  <si>
    <t>GATO HIDRAULICO DE PATIN P/10 TONELADAS</t>
  </si>
  <si>
    <t>2-40380</t>
  </si>
  <si>
    <t>GATO PARA BAJAR CAJAS 500 KGS.</t>
  </si>
  <si>
    <t>2-55216</t>
  </si>
  <si>
    <t>MAR-22-95</t>
  </si>
  <si>
    <t>GATO HIDRAULICO TIPO BOTELLA</t>
  </si>
  <si>
    <t>19-1979</t>
  </si>
  <si>
    <t>ABR-08-99</t>
  </si>
  <si>
    <t>EQUIPO SILVER STAR PLUS</t>
  </si>
  <si>
    <t>19-2503</t>
  </si>
  <si>
    <t>JUL-29-99</t>
  </si>
  <si>
    <t>EQUIPO PARA CORTE Y SOLDADURA</t>
  </si>
  <si>
    <t>19-2504</t>
  </si>
  <si>
    <t>M8-19-0297</t>
  </si>
  <si>
    <t>SEP-13-04</t>
  </si>
  <si>
    <t>ESMERILADORA</t>
  </si>
  <si>
    <t>M8-19-0298</t>
  </si>
  <si>
    <t>M8-19-0268</t>
  </si>
  <si>
    <t>MAY-10-04</t>
  </si>
  <si>
    <t>M8-19-0310</t>
  </si>
  <si>
    <t>SEP-27-04</t>
  </si>
  <si>
    <t>2-35509</t>
  </si>
  <si>
    <t>GATO 20 TONS.</t>
  </si>
  <si>
    <t>2-35512</t>
  </si>
  <si>
    <t>COMPRESOR DE AIRE</t>
  </si>
  <si>
    <t>2-35513</t>
  </si>
  <si>
    <t>TALADRO ELECTRICO</t>
  </si>
  <si>
    <t>2-35516</t>
  </si>
  <si>
    <t>MONTADOR DE LLANTAS</t>
  </si>
  <si>
    <t>2-38819</t>
  </si>
  <si>
    <t>GATO  (  200 Tons.  )</t>
  </si>
  <si>
    <t>2-40376</t>
  </si>
  <si>
    <t>ESMERIL ELECTRICO</t>
  </si>
  <si>
    <t>2-40399</t>
  </si>
  <si>
    <t>LLAVE PERICA 12"</t>
  </si>
  <si>
    <t>2-40400</t>
  </si>
  <si>
    <t>LLAVE PERICA 18"</t>
  </si>
  <si>
    <t>2-40403</t>
  </si>
  <si>
    <t>LLAVE STILLSON 18"</t>
  </si>
  <si>
    <t>2-40404</t>
  </si>
  <si>
    <t>LLAVE STILLSON 36"</t>
  </si>
  <si>
    <t>2-40405</t>
  </si>
  <si>
    <t>LLAVE STILLSON 24"</t>
  </si>
  <si>
    <t>2-40406</t>
  </si>
  <si>
    <t>2-40411</t>
  </si>
  <si>
    <t>PRENSA HIDRAULICA DE PATIN</t>
  </si>
  <si>
    <t>3-77462</t>
  </si>
  <si>
    <t>2-57721</t>
  </si>
  <si>
    <t>MAQUINA SOLDADORA P/RLRCT. REVESTIDO</t>
  </si>
  <si>
    <t>M8-19-0408</t>
  </si>
  <si>
    <t>COMPRESOR CON TANQUE Y MOTOR DE 1 HP</t>
  </si>
  <si>
    <t>M8-19-0411</t>
  </si>
  <si>
    <t>ESMERILADORA ANGULAR 7"</t>
  </si>
  <si>
    <t>M8-19-0412</t>
  </si>
  <si>
    <t>M8-19-0413</t>
  </si>
  <si>
    <t>M8-19-0414</t>
  </si>
  <si>
    <t>M8-19-0415</t>
  </si>
  <si>
    <t>ROUTHER DE 1 3/4" HP</t>
  </si>
  <si>
    <t>M8-19-0442</t>
  </si>
  <si>
    <t>EXTRACTOR DE BALERO DE SIES PUNTAS TIPO INDUSTRIAL</t>
  </si>
  <si>
    <t>M8-19-0443</t>
  </si>
  <si>
    <t>TALADRO 1/2"</t>
  </si>
  <si>
    <t>M8-19-0448</t>
  </si>
  <si>
    <t>CALADORA INDUSTRIAL</t>
  </si>
  <si>
    <t>M8-19-0449</t>
  </si>
  <si>
    <t>LIJADORA ORBITAL</t>
  </si>
  <si>
    <t>M8-19-0453</t>
  </si>
  <si>
    <t>TALADRO DE 1/2"</t>
  </si>
  <si>
    <t>M8-19-0454</t>
  </si>
  <si>
    <t>ESMERIL DE BANCO 8"</t>
  </si>
  <si>
    <t>M8-19-0455</t>
  </si>
  <si>
    <t>CIZALLA CAL. 14</t>
  </si>
  <si>
    <t>M8-19-0456</t>
  </si>
  <si>
    <t>ESMERILADORA PULIDORA 7"</t>
  </si>
  <si>
    <t>09-1696</t>
  </si>
  <si>
    <t>AGO-24-98</t>
  </si>
  <si>
    <t>M8-21-0354</t>
  </si>
  <si>
    <t>MAY-14-2005</t>
  </si>
  <si>
    <t>INT. TERM ABS 3X400 AMP. C/GAB. INELAP</t>
  </si>
  <si>
    <t>M8-20-0360</t>
  </si>
  <si>
    <t>PROBADOR DE BATERIAS PARA 6 Y 12 V.</t>
  </si>
  <si>
    <t>M8-01-0294</t>
  </si>
  <si>
    <t>AGOST-11-2004</t>
  </si>
  <si>
    <t>EQUIPO DE TRANSITO MANUAL TRIPLE</t>
  </si>
  <si>
    <t>M8-01-0384</t>
  </si>
  <si>
    <t>SEP-14-2005</t>
  </si>
  <si>
    <t>EQUIPO TOPOGRAFICO (TRANSITO) CON PLOMADA OPTICA</t>
  </si>
  <si>
    <t>20-057</t>
  </si>
  <si>
    <t>JUL-09-97</t>
  </si>
  <si>
    <t>TAPA PARA TAMBOR</t>
  </si>
  <si>
    <t>19-157</t>
  </si>
  <si>
    <t>JUL-16-96</t>
  </si>
  <si>
    <t xml:space="preserve">SOLDADOR DE POSTE P/PLOMO </t>
  </si>
  <si>
    <t>2-38822</t>
  </si>
  <si>
    <t xml:space="preserve">JUEGO DE EXTRACTORES </t>
  </si>
  <si>
    <t>2-40413</t>
  </si>
  <si>
    <t>SOPORTE P/MOTOR</t>
  </si>
  <si>
    <t>2-35517</t>
  </si>
  <si>
    <t>ABRIDOR DE LLANTAS</t>
  </si>
  <si>
    <t>19-295</t>
  </si>
  <si>
    <t>MAY-08-97</t>
  </si>
  <si>
    <t>MONTACARGA CAP.3 TONE.</t>
  </si>
  <si>
    <t>M8-18-0077</t>
  </si>
  <si>
    <t>MAY-16-01</t>
  </si>
  <si>
    <t>EXTINGUIDOR A BASE DE POLVO QUIMICO</t>
  </si>
  <si>
    <t>20-016</t>
  </si>
  <si>
    <t>MONTACARGA DE 1 1/2 TONS. F-23775</t>
  </si>
  <si>
    <t>20-318</t>
  </si>
  <si>
    <t>OCT-11-00</t>
  </si>
  <si>
    <t>DIAG DATA KIT</t>
  </si>
  <si>
    <t>2-40412</t>
  </si>
  <si>
    <t>OCT-23-98</t>
  </si>
  <si>
    <t>RECTIFICADOR DE MATRICES ELECTRICO</t>
  </si>
  <si>
    <t>2-34930</t>
  </si>
  <si>
    <t>2-34931</t>
  </si>
  <si>
    <t>18-074</t>
  </si>
  <si>
    <t>AGO-04-97</t>
  </si>
  <si>
    <t>18-075</t>
  </si>
  <si>
    <t>18-101</t>
  </si>
  <si>
    <t>18-102</t>
  </si>
  <si>
    <t>18-103</t>
  </si>
  <si>
    <t>18-104</t>
  </si>
  <si>
    <t>18-105</t>
  </si>
  <si>
    <t>18-106</t>
  </si>
  <si>
    <t>18-107</t>
  </si>
  <si>
    <t>18-068</t>
  </si>
  <si>
    <t>18-069</t>
  </si>
  <si>
    <t>18-070</t>
  </si>
  <si>
    <t>18-072</t>
  </si>
  <si>
    <t>2-58251</t>
  </si>
  <si>
    <t>NOV-03-95</t>
  </si>
  <si>
    <t>2-58252</t>
  </si>
  <si>
    <t>2-58253</t>
  </si>
  <si>
    <t>2-58254</t>
  </si>
  <si>
    <t>2-58255</t>
  </si>
  <si>
    <t>2-58256</t>
  </si>
  <si>
    <t>2-58257</t>
  </si>
  <si>
    <t>2-58258</t>
  </si>
  <si>
    <t xml:space="preserve">EXTINGUIDOR A BASE DE POLVO QUIMICO </t>
  </si>
  <si>
    <t>2-58259</t>
  </si>
  <si>
    <t>2-58260</t>
  </si>
  <si>
    <t>2-58262</t>
  </si>
  <si>
    <t>2-58263</t>
  </si>
  <si>
    <t>2-58265</t>
  </si>
  <si>
    <t>2-58267</t>
  </si>
  <si>
    <t>2-58268</t>
  </si>
  <si>
    <t>2-58269</t>
  </si>
  <si>
    <t>2-58271</t>
  </si>
  <si>
    <t>2-58272</t>
  </si>
  <si>
    <t>2-58273</t>
  </si>
  <si>
    <t>2-58274</t>
  </si>
  <si>
    <t>2-58275</t>
  </si>
  <si>
    <t>2-58276</t>
  </si>
  <si>
    <t>2-58277</t>
  </si>
  <si>
    <t>2-58278</t>
  </si>
  <si>
    <t>2-58283</t>
  </si>
  <si>
    <t>M8-18-0086</t>
  </si>
  <si>
    <t>MAY-17-01</t>
  </si>
  <si>
    <t>M8-18-0087</t>
  </si>
  <si>
    <t>M8-18-0088</t>
  </si>
  <si>
    <t>M8-18-0089</t>
  </si>
  <si>
    <t>M8-18-0092</t>
  </si>
  <si>
    <t>M8-18-0094</t>
  </si>
  <si>
    <t>M8-18-0095</t>
  </si>
  <si>
    <t>M8-18-0076</t>
  </si>
  <si>
    <t>M8-18-0079</t>
  </si>
  <si>
    <t>M8-18-0080</t>
  </si>
  <si>
    <t>M8-18-0081</t>
  </si>
  <si>
    <t>M8-18-0084</t>
  </si>
  <si>
    <t>M8-18-0085</t>
  </si>
  <si>
    <t>M8-19-0129</t>
  </si>
  <si>
    <t>JUL-13-01</t>
  </si>
  <si>
    <t>SOMBRILLA PARA SOLDAR DE LONA</t>
  </si>
  <si>
    <t>M8-19-0130</t>
  </si>
  <si>
    <t>M8-19-0132</t>
  </si>
  <si>
    <t>M8-20-0223</t>
  </si>
  <si>
    <t>JUL-09-03</t>
  </si>
  <si>
    <t>PROBADOR DE FLUJO HIDRAULICO D50 GMP 4235</t>
  </si>
  <si>
    <t>M8-20-0227-A</t>
  </si>
  <si>
    <t>DIESEL NOZZLE TESTER SET 4201</t>
  </si>
  <si>
    <t>M8-20-0227</t>
  </si>
  <si>
    <t>NOZLRATER DIESEL FUEL INJECTOR NOZZLE TESTER SET 4200</t>
  </si>
  <si>
    <t>2-38814</t>
  </si>
  <si>
    <t>TANQUE PARA 20 KILOGRAMOS</t>
  </si>
  <si>
    <t>2-38817</t>
  </si>
  <si>
    <t>JUEGO DE EXTRACTORES DE 29 PIEZAS</t>
  </si>
  <si>
    <t>2-40044</t>
  </si>
  <si>
    <t>JUEGO DE EXTRACTORES</t>
  </si>
  <si>
    <t>2-72184</t>
  </si>
  <si>
    <t>22/04/1999</t>
  </si>
  <si>
    <t>CARGADOR FRONTAL</t>
  </si>
  <si>
    <t>2-59746</t>
  </si>
  <si>
    <t>29/02/1984</t>
  </si>
  <si>
    <t>TRACTOR DE ORUGAS</t>
  </si>
  <si>
    <t>2-59727</t>
  </si>
  <si>
    <t>28/04/1977</t>
  </si>
  <si>
    <t>MOTOCONFORMADORA</t>
  </si>
  <si>
    <t>M8-28-0325</t>
  </si>
  <si>
    <t>02/12/2004</t>
  </si>
  <si>
    <t>RETRO EXCAVADORA</t>
  </si>
  <si>
    <t>M8-28-0324</t>
  </si>
  <si>
    <t>M8-28-0282</t>
  </si>
  <si>
    <t>21/05/2004</t>
  </si>
  <si>
    <t>VIBROCOMPACTADOR</t>
  </si>
  <si>
    <t>20-063</t>
  </si>
  <si>
    <t>16/07/1997</t>
  </si>
  <si>
    <t>MAQUINARIA</t>
  </si>
  <si>
    <t>2-72213</t>
  </si>
  <si>
    <t>20/03/2000</t>
  </si>
  <si>
    <t>CUCHARON LIMPIADOR</t>
  </si>
  <si>
    <t>2-72212</t>
  </si>
  <si>
    <t>2-72210</t>
  </si>
  <si>
    <t>2-72209</t>
  </si>
  <si>
    <t>2-72208</t>
  </si>
  <si>
    <t>2-72207</t>
  </si>
  <si>
    <t>2-72187</t>
  </si>
  <si>
    <t>01/03/1999</t>
  </si>
  <si>
    <t>ESPARCIDORA DE ASFALTO</t>
  </si>
  <si>
    <t>2-72186</t>
  </si>
  <si>
    <t>2-72183</t>
  </si>
  <si>
    <t>24/02/1999</t>
  </si>
  <si>
    <t>2-72109</t>
  </si>
  <si>
    <t>12/04/1999</t>
  </si>
  <si>
    <t>TANQUE DE ALMACENAMIENTO</t>
  </si>
  <si>
    <t>2-72108</t>
  </si>
  <si>
    <t>16/02/1999</t>
  </si>
  <si>
    <t>2-72107</t>
  </si>
  <si>
    <t>PLANTA MEZCLADORA DE ASFALTO</t>
  </si>
  <si>
    <t>2-72052</t>
  </si>
  <si>
    <t>16/05/1997</t>
  </si>
  <si>
    <t>2-72051</t>
  </si>
  <si>
    <t>2-72050</t>
  </si>
  <si>
    <t>2-72049</t>
  </si>
  <si>
    <t>2-72048</t>
  </si>
  <si>
    <t>2-69602</t>
  </si>
  <si>
    <t>24/02/1997</t>
  </si>
  <si>
    <t>2-69561</t>
  </si>
  <si>
    <t>2-69560</t>
  </si>
  <si>
    <t>2-69340</t>
  </si>
  <si>
    <t>29/08/1996</t>
  </si>
  <si>
    <t>2-69339</t>
  </si>
  <si>
    <t>2-69253</t>
  </si>
  <si>
    <t>14/10/1996</t>
  </si>
  <si>
    <t>2-65262</t>
  </si>
  <si>
    <t>2-65260</t>
  </si>
  <si>
    <t>2-60145</t>
  </si>
  <si>
    <t>GRUA HIDRAULICA</t>
  </si>
  <si>
    <t>2-60130</t>
  </si>
  <si>
    <t>25/04/1984</t>
  </si>
  <si>
    <t>2-60129</t>
  </si>
  <si>
    <t>24/11/1986</t>
  </si>
  <si>
    <t>2-60126</t>
  </si>
  <si>
    <t>22/03/1977</t>
  </si>
  <si>
    <t>DUO-PACTOR</t>
  </si>
  <si>
    <t>2-59749</t>
  </si>
  <si>
    <t>14/02/1979</t>
  </si>
  <si>
    <t>2-59748</t>
  </si>
  <si>
    <t>ESCARIFICADOR</t>
  </si>
  <si>
    <t>M8-28-0326</t>
  </si>
  <si>
    <t>2-1248</t>
  </si>
  <si>
    <t>04/11/1999</t>
  </si>
  <si>
    <t>PLANTA MEZCLADORA</t>
  </si>
  <si>
    <t>M8-28-0348</t>
  </si>
  <si>
    <t>28/04/2005</t>
  </si>
  <si>
    <t>M8-28-0327</t>
  </si>
  <si>
    <t>30/12/2004</t>
  </si>
  <si>
    <t>2-54731</t>
  </si>
  <si>
    <t>08/05/1995</t>
  </si>
  <si>
    <t>PETROLIZADORA</t>
  </si>
  <si>
    <t>2-56209</t>
  </si>
  <si>
    <t>03/08/1995</t>
  </si>
  <si>
    <t>2-58831</t>
  </si>
  <si>
    <t>29/10/1999</t>
  </si>
  <si>
    <t>PLANTA PARA SOLDAR</t>
  </si>
  <si>
    <t>2-58832</t>
  </si>
  <si>
    <t>2-59728</t>
  </si>
  <si>
    <t>2-59729</t>
  </si>
  <si>
    <t>2-59744</t>
  </si>
  <si>
    <t>03/07/1979</t>
  </si>
  <si>
    <t>2-59742</t>
  </si>
  <si>
    <t>01/03/1984</t>
  </si>
  <si>
    <t>2-59740</t>
  </si>
  <si>
    <t>06/04/1981</t>
  </si>
  <si>
    <t>2-59739</t>
  </si>
  <si>
    <t>2-59738</t>
  </si>
  <si>
    <t>2-59735</t>
  </si>
  <si>
    <t>2-59734</t>
  </si>
  <si>
    <t>2-59732</t>
  </si>
  <si>
    <t>03/10/1981</t>
  </si>
  <si>
    <t>2-59731</t>
  </si>
  <si>
    <t>03/11/1981</t>
  </si>
  <si>
    <t>2-72056</t>
  </si>
  <si>
    <t>03/07/1997</t>
  </si>
  <si>
    <t>2-72057</t>
  </si>
  <si>
    <t>2-55155</t>
  </si>
  <si>
    <t>21/07/1995</t>
  </si>
  <si>
    <t>2-56330</t>
  </si>
  <si>
    <t>21/08/1995</t>
  </si>
  <si>
    <t>2-56328</t>
  </si>
  <si>
    <t>31/08/1995</t>
  </si>
  <si>
    <t>2-56329</t>
  </si>
  <si>
    <t>08/09/1995</t>
  </si>
  <si>
    <t>2-55154</t>
  </si>
  <si>
    <t>07/07/1995</t>
  </si>
  <si>
    <t>M8-26-0251</t>
  </si>
  <si>
    <t>ESCARIFICADOR MECANICO</t>
  </si>
  <si>
    <t>2-64129</t>
  </si>
  <si>
    <t>TRACTOR</t>
  </si>
  <si>
    <t>2-61289</t>
  </si>
  <si>
    <t>M8-R2-065</t>
  </si>
  <si>
    <t>16 DE OCT. DE 1984</t>
  </si>
  <si>
    <t>VOLTEO</t>
  </si>
  <si>
    <t>M8-R2-113</t>
  </si>
  <si>
    <t>27 DE FEB. DE 1996</t>
  </si>
  <si>
    <t>M8-R2-134</t>
  </si>
  <si>
    <t>26 DE FEB. DE 1997</t>
  </si>
  <si>
    <t>M8-R2-135</t>
  </si>
  <si>
    <t>M8-R2-136</t>
  </si>
  <si>
    <t>M8-R2-137</t>
  </si>
  <si>
    <t>M8-R2-138</t>
  </si>
  <si>
    <t>M8-R2-139</t>
  </si>
  <si>
    <t>M8-R2-140</t>
  </si>
  <si>
    <t>M8-R2-164</t>
  </si>
  <si>
    <t>25 DE ABR. DE 1997</t>
  </si>
  <si>
    <t>M8-R2-166</t>
  </si>
  <si>
    <t>M8-R2-167</t>
  </si>
  <si>
    <t>M8-R2-171</t>
  </si>
  <si>
    <t>17 DE JUN. DE 1997</t>
  </si>
  <si>
    <t>M8-R2-189</t>
  </si>
  <si>
    <t>26 DE FEB. DE 1998</t>
  </si>
  <si>
    <t>M8-R2-190</t>
  </si>
  <si>
    <t>M8-R2-191</t>
  </si>
  <si>
    <t>M8-R2-192</t>
  </si>
  <si>
    <t>M8-R2-193</t>
  </si>
  <si>
    <t>M8-R2-032</t>
  </si>
  <si>
    <t>28 DE MAY. DE 1980</t>
  </si>
  <si>
    <t>TRACTO CAMION</t>
  </si>
  <si>
    <t>M8-R2-039</t>
  </si>
  <si>
    <t>13 DE MAY. DE 1980</t>
  </si>
  <si>
    <t>M8-R2-143</t>
  </si>
  <si>
    <t>04 DE MAR. DE 1997</t>
  </si>
  <si>
    <t>M8-R2-144</t>
  </si>
  <si>
    <t>M8-R2-145</t>
  </si>
  <si>
    <t>M8-R2-146</t>
  </si>
  <si>
    <t>M8-R2-184</t>
  </si>
  <si>
    <t>M8-R2-185</t>
  </si>
  <si>
    <t>M8-R2-003</t>
  </si>
  <si>
    <t>24 DE ABR. DE 1984</t>
  </si>
  <si>
    <t>PIPA</t>
  </si>
  <si>
    <t>06 DE JUN. DE 2005</t>
  </si>
  <si>
    <t>TANQUE ELIP. T/PIPA</t>
  </si>
  <si>
    <t>M8-R2-109</t>
  </si>
  <si>
    <t>13 DE NOV. DE 1995</t>
  </si>
  <si>
    <t>M8-R2-110</t>
  </si>
  <si>
    <t>M8-R2-111</t>
  </si>
  <si>
    <t>M8-R2-163</t>
  </si>
  <si>
    <t>07 DE MAY. DE 1997</t>
  </si>
  <si>
    <t>M8-R2-165</t>
  </si>
  <si>
    <t>M8-R2-170</t>
  </si>
  <si>
    <t>M8-R2-002</t>
  </si>
  <si>
    <t>23 DE ABR. DE 1984</t>
  </si>
  <si>
    <t>VEHICULO DE RIEGO</t>
  </si>
  <si>
    <t>M8-R2-168</t>
  </si>
  <si>
    <t>M8-R2-169</t>
  </si>
  <si>
    <t>M8-R2-153</t>
  </si>
  <si>
    <t>TANQUE ELIPTICO</t>
  </si>
  <si>
    <t>M8-R2-154</t>
  </si>
  <si>
    <t>M8-R2-156</t>
  </si>
  <si>
    <t>M8-R2-157</t>
  </si>
  <si>
    <t>M8-R2-158</t>
  </si>
  <si>
    <t>M8-R2-159</t>
  </si>
  <si>
    <t>M8-R2-161</t>
  </si>
  <si>
    <t>M8-R2-162</t>
  </si>
  <si>
    <t>M8-R2-173</t>
  </si>
  <si>
    <t>27 DE MAY. DE 1997</t>
  </si>
  <si>
    <t>M8-R2-174</t>
  </si>
  <si>
    <t>M8-R2-175</t>
  </si>
  <si>
    <t>M8-R2-148</t>
  </si>
  <si>
    <t>DOLLY</t>
  </si>
  <si>
    <t>M8-R2-151</t>
  </si>
  <si>
    <t>M8-R2-149</t>
  </si>
  <si>
    <t>M8-R2-152</t>
  </si>
  <si>
    <t>M8-R2-150</t>
  </si>
  <si>
    <t>M8-R2-045</t>
  </si>
  <si>
    <t>26 DE JUN. DE 1984</t>
  </si>
  <si>
    <t>PLATAFORMA</t>
  </si>
  <si>
    <t>M8-R2-046</t>
  </si>
  <si>
    <t>19 DE OCT. DE 1982</t>
  </si>
  <si>
    <t>M8-R2-047</t>
  </si>
  <si>
    <t>31 DE OCT. DE 1977</t>
  </si>
  <si>
    <t>M8-R2-187</t>
  </si>
  <si>
    <t>LOW-BOY</t>
  </si>
  <si>
    <t>M8-R2-206</t>
  </si>
  <si>
    <t>17 DE MAR. DE 1999</t>
  </si>
  <si>
    <t>JETTA GLS</t>
  </si>
  <si>
    <t>M8-R2-204</t>
  </si>
  <si>
    <t>12 DE MAR. DE 1999</t>
  </si>
  <si>
    <t>SEDAN</t>
  </si>
  <si>
    <t>M8-27-218</t>
  </si>
  <si>
    <t>02 DE MAYO DE 2003</t>
  </si>
  <si>
    <t>CHEVY</t>
  </si>
  <si>
    <t>M8-27-219</t>
  </si>
  <si>
    <t>M8-27-220</t>
  </si>
  <si>
    <t>M8-27-225</t>
  </si>
  <si>
    <t>24 DE AGO. DE 2005</t>
  </si>
  <si>
    <t>FIESTA FIRT</t>
  </si>
  <si>
    <t>M8-27-226</t>
  </si>
  <si>
    <t>M8-R2-205</t>
  </si>
  <si>
    <t>M8-R2-131</t>
  </si>
  <si>
    <t>17 DE FEB. DE 1997</t>
  </si>
  <si>
    <t>PICK-UP</t>
  </si>
  <si>
    <t>M8-R2-142</t>
  </si>
  <si>
    <t>26 DE MAR. DE 1997</t>
  </si>
  <si>
    <t>M8-R2-209</t>
  </si>
  <si>
    <t>29 DE MAR. DE 1999</t>
  </si>
  <si>
    <t>LUV DOB.CABINA</t>
  </si>
  <si>
    <t>M8-27-224</t>
  </si>
  <si>
    <t>16 DE MAR. DE 2004</t>
  </si>
  <si>
    <t>SILVERADO CAB.EXT.</t>
  </si>
  <si>
    <t>M8-27-227</t>
  </si>
  <si>
    <t>13 DE DIC. DE 2005</t>
  </si>
  <si>
    <t>SILVERADO PICK'UP</t>
  </si>
  <si>
    <t>M8-R2-132</t>
  </si>
  <si>
    <t>ESTACAS</t>
  </si>
  <si>
    <t>M8-R2-207</t>
  </si>
  <si>
    <t>CHASIS CABINA</t>
  </si>
  <si>
    <t>M8-R2-215</t>
  </si>
  <si>
    <t>09 DE ABR. DE 1999</t>
  </si>
  <si>
    <t>LUV ESTACAS</t>
  </si>
  <si>
    <t>M8-27-222</t>
  </si>
  <si>
    <t>23 DE MAY. DE 2003</t>
  </si>
  <si>
    <t>M8-27-228</t>
  </si>
  <si>
    <t>ESTACAS 3500</t>
  </si>
  <si>
    <t>M8-20-0405</t>
  </si>
  <si>
    <t>08 DE MAR. DE 2006</t>
  </si>
  <si>
    <t>MEDIA CASETA</t>
  </si>
  <si>
    <t>M8-R2-066</t>
  </si>
  <si>
    <t>30 DE ABR. DE 1985</t>
  </si>
  <si>
    <t>M8-27-0351</t>
  </si>
  <si>
    <t>17 DE MAR. DE 2005</t>
  </si>
  <si>
    <t>M8-27-0352</t>
  </si>
  <si>
    <t>M8-27-0353</t>
  </si>
  <si>
    <t>3-38818</t>
  </si>
  <si>
    <t>ESPARCIDOR</t>
  </si>
  <si>
    <t>M8-27-0429</t>
  </si>
  <si>
    <t>19 DE JUN. DE 2006</t>
  </si>
  <si>
    <t>CABINA USADA</t>
  </si>
  <si>
    <t>M8-27-0430</t>
  </si>
  <si>
    <t>M8-27-0431</t>
  </si>
  <si>
    <t>M8-27-0432</t>
  </si>
  <si>
    <t>M8-27-0433</t>
  </si>
  <si>
    <t>M8-27-0434</t>
  </si>
  <si>
    <t>26 DE JUN. DE 2006</t>
  </si>
  <si>
    <t>M8-27-0435</t>
  </si>
  <si>
    <t>M8-27-0436</t>
  </si>
  <si>
    <t>M8-27-0441</t>
  </si>
  <si>
    <t>06 DE JUN. DE 2006</t>
  </si>
  <si>
    <t>COFRE BUEN ESTADO</t>
  </si>
  <si>
    <t>2-74232</t>
  </si>
  <si>
    <t>PROGRAMA OPUS</t>
  </si>
  <si>
    <t>2-82434</t>
  </si>
  <si>
    <t>MAR-15-99</t>
  </si>
  <si>
    <t>ACTUALIZACION SOFTWARE CONTPAQ</t>
  </si>
  <si>
    <t>M8-02-0204</t>
  </si>
  <si>
    <t>ABR-17-2002</t>
  </si>
  <si>
    <t>SOFTWARE ADMINPAQ 2002 MULTIEMPRESA CD ACT. 1 Usr a 5 Usr</t>
  </si>
  <si>
    <t>M8-02-0283</t>
  </si>
  <si>
    <t>JUN-08-2004</t>
  </si>
  <si>
    <t>PROGRAMA CIVIL CAD VERSION PARA AUTO CAD 2000.6 Y PERMISO DE OPERACIÓN DEL SOFWARE</t>
  </si>
  <si>
    <t>M8-02-0447</t>
  </si>
  <si>
    <t>AGOST-09-2006</t>
  </si>
  <si>
    <t>PROGRAMA PARA PRECIOS UNITARIOS Y CONTROL DE OBRA</t>
  </si>
  <si>
    <t>M8-02-0464</t>
  </si>
  <si>
    <t>JUN-04-2007</t>
  </si>
  <si>
    <t>PROGRAMA CHEQ PAQ</t>
  </si>
  <si>
    <t>M8-02-0465</t>
  </si>
  <si>
    <t>PROGRAMA CONT PAQ</t>
  </si>
  <si>
    <t>M8-10-0470</t>
  </si>
  <si>
    <t>AGOST-22-2007</t>
  </si>
  <si>
    <t>SOFTWARE TARIFICADOR DE LLAMADAS (REPORTEL)</t>
  </si>
  <si>
    <t>2-86985</t>
  </si>
  <si>
    <t>MAR-01-2000</t>
  </si>
  <si>
    <t>SOTFWARE OPUS PRECIOS UNITARIOS</t>
  </si>
  <si>
    <t>EDIFICIOS NO HABITACIONALES</t>
  </si>
  <si>
    <t>TERRENO</t>
  </si>
  <si>
    <t>S/F</t>
  </si>
  <si>
    <t>CONCEPTO</t>
  </si>
  <si>
    <t>RELACIÓN DE BIENES INMUEBLES QUE COMPONEN EL PATRIMONIO</t>
  </si>
  <si>
    <t>VALOR HISTORICO ORIGINAL</t>
  </si>
  <si>
    <t>TOTAL</t>
  </si>
  <si>
    <t>CM - CEMATAB</t>
  </si>
  <si>
    <t>Estimada</t>
  </si>
  <si>
    <t>Acumulada</t>
  </si>
  <si>
    <t>VALOR NETO DE REPOSICION</t>
  </si>
  <si>
    <t>OFICINAS EN EDIFICIO CALIDAD ECONÓMICA</t>
  </si>
  <si>
    <t>OFICINAS EN EDIFICIO CALIDAD MEDIA</t>
  </si>
  <si>
    <t>BODEGA O NAVE INDUSTRIAL CALIDAD MEDIA</t>
  </si>
  <si>
    <t>TALLER CALIDAD MEDIA DE DOBLE ALTURA</t>
  </si>
  <si>
    <t>CONSTRUCCIONES</t>
  </si>
  <si>
    <t>OBRAS COMPLEMENTARIAS E INSTALACIONES ESPECIALES</t>
  </si>
  <si>
    <t>ÁREAS JARDINADAS</t>
  </si>
  <si>
    <t>REJA TUBULAR O ESTRUCTURAL (METROS LINEALES)</t>
  </si>
  <si>
    <t>COBERTIZO O TECHUMBRE SIN MUROS (SIMILAR PARA ESTACIONAMIENTO)</t>
  </si>
  <si>
    <t>SUMAS</t>
  </si>
  <si>
    <t>DEPRECIACIÓN ANUAL</t>
  </si>
  <si>
    <t>SUMA</t>
  </si>
  <si>
    <t>TOTALES</t>
  </si>
  <si>
    <t>PICK-UP CON CLIMA</t>
  </si>
  <si>
    <t>VALOR DE REPOSICION NUEVO AL 31/12/2018</t>
  </si>
  <si>
    <t>MESES DE VIDA UTIL</t>
  </si>
  <si>
    <t>MESES DE VIDA UTIL CON REAVALUO</t>
  </si>
  <si>
    <t>% VALOR DE DESECHO</t>
  </si>
  <si>
    <t>IMPORTE VALOR DE DESECHO</t>
  </si>
  <si>
    <t>% DEPRECIACION ANUAL</t>
  </si>
  <si>
    <t>IMPORTE LIMITE A DEPRECIAR</t>
  </si>
  <si>
    <t>MESES DE VIDA UTIL ACUMULADOS</t>
  </si>
  <si>
    <t>DEPRECIACIÓN MENSUAL</t>
  </si>
  <si>
    <t>UNIDAD DE ADMINISTRACIÓN Y FINANZAS</t>
  </si>
  <si>
    <t>SUBDIRECCIÓN DE ADMINISTRACIÓN DEL PATRIMONIO DEL ESTADO</t>
  </si>
  <si>
    <t>DEPARTAMENTO DE BIENES INMUEBLES Y OBRA PÚBLICAS</t>
  </si>
  <si>
    <t>N°</t>
  </si>
  <si>
    <t>CODIGO</t>
  </si>
  <si>
    <t xml:space="preserve">  VALORES </t>
  </si>
  <si>
    <t>VALOR EN LIBRO</t>
  </si>
  <si>
    <t>OBSERVACIONES</t>
  </si>
  <si>
    <t>CONSTRUCCIÓN</t>
  </si>
  <si>
    <t>030201092</t>
  </si>
  <si>
    <t>TALLERES EN GENERAL</t>
  </si>
  <si>
    <t>581</t>
  </si>
  <si>
    <t>583</t>
  </si>
  <si>
    <t>DEPRECIADO</t>
  </si>
  <si>
    <t>M8-27-0365</t>
  </si>
  <si>
    <t>M8-27-0366</t>
  </si>
  <si>
    <t>M8-27-0367</t>
  </si>
  <si>
    <t>AGO-28-2020</t>
  </si>
  <si>
    <t>SWITCH MARCA TP-LINK MOD.TL-SG1048 S-2198855000820 FACT-4171</t>
  </si>
  <si>
    <t>M8-02-0526</t>
  </si>
  <si>
    <t>M8-02-0527</t>
  </si>
  <si>
    <t>M8-02-0525</t>
  </si>
  <si>
    <t>MONITOR DELL MOD. E197FPFLATPANEL SERIE 6C722AS FACT-1252</t>
  </si>
  <si>
    <t>2-156073</t>
  </si>
  <si>
    <t>2-158310</t>
  </si>
  <si>
    <t>C.P.U. LANIX TITAN 3190 SERIE 709424648</t>
  </si>
  <si>
    <t>SERVIDOR DE TORRE LENOVO MOD 70A4A02ALD S/SERIE FACT-A2259</t>
  </si>
  <si>
    <t>DIC-01-2020</t>
  </si>
  <si>
    <t>SERVIDOR  HP MOD. HPE PROLIANTDL380 GEN 10 SERIE 2M20040B3G</t>
  </si>
  <si>
    <t>EQUIPO SYNOLOGY MOD.DISKSTATION DS720 SERIE 2080QWRZN67VP</t>
  </si>
  <si>
    <t>SWIT CHBOX 707 MARCA GATES MOD. POWER CRIMP 707 SIN SERIE FACT-AA 103501</t>
  </si>
  <si>
    <t>M8-02-0522</t>
  </si>
  <si>
    <t>OCT-12-2020</t>
  </si>
  <si>
    <t>COMPRESOR  EVANS MOD. E13VME150-108 1.5HP 108L FACT-C 33454</t>
  </si>
  <si>
    <t>M8-19-0523</t>
  </si>
  <si>
    <t>M8-19-0524</t>
  </si>
  <si>
    <t>KIT DESMALEZADORA STIHL MOD. FS-120 SERIE 820408326 FACT-C 33586</t>
  </si>
  <si>
    <t>SEP-03-2020</t>
  </si>
  <si>
    <t>M8-02-0521</t>
  </si>
  <si>
    <t>LICENCIA USO PERPETUO DE SOFWARE "ARMONIA" SISTEMA PARA LA ADMINISTRACIÒN PÙBLICA. FACT-01F 01F351</t>
  </si>
  <si>
    <t>M8-14-0529</t>
  </si>
  <si>
    <t>ABR-18-2023</t>
  </si>
  <si>
    <t>MOTOR FUERA DE BORDA DE 2T MCA.YAMAHA DE 60 HP SERIE 6K5K-1088601</t>
  </si>
  <si>
    <t>ORGANO DESCONCENTRADO: 1137 CENTRAL DE MAQUINARIA DE TABASCO</t>
  </si>
  <si>
    <t>UNIDAD ADMINISTRATIVA: 1137010101 DIRECCION GENERAL</t>
  </si>
  <si>
    <t>UNIDAD ADMINISTRATIVA: 1137010101  DIRECCION GENERAL</t>
  </si>
  <si>
    <t>AL 31 DE DICIEMBRE DE 2023</t>
  </si>
  <si>
    <t>AÑOS ACUMULADOS AL 31/12/2023</t>
  </si>
  <si>
    <t>DEPRECIACION ACUMULADA AL 31/12/2023</t>
  </si>
  <si>
    <t>DEPRECIACIÓN ACUMULADA    AL 31/12/2023</t>
  </si>
  <si>
    <t xml:space="preserve"> DEPRECIACIÓN ACUMULADA    AL 31/12/2023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</si>
</sst>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quot;$&quot;#,##0.00"/>
    <numFmt numFmtId="165" formatCode="dd/mm/yyyy;@"/>
  </numFmts>
  <fonts count="20">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9"/>
      <name val="Arial"/>
      <family val="2"/>
    </font>
    <font>
      <b/>
      <sz val="9"/>
      <name val="Arial"/>
      <family val="2"/>
    </font>
    <font>
      <sz val="10"/>
      <name val="Arial"/>
      <family val="2"/>
    </font>
    <font>
      <sz val="9"/>
      <color theme="1"/>
      <name val="Arial"/>
      <family val="2"/>
    </font>
    <font>
      <b/>
      <sz val="9"/>
      <color theme="1"/>
      <name val="Arial"/>
      <family val="2"/>
    </font>
    <font>
      <sz val="9"/>
      <color rgb="FF000000"/>
      <name val="Arial"/>
      <family val="2"/>
    </font>
    <font>
      <sz val="8"/>
      <color theme="1"/>
      <name val="Arial Narrow"/>
      <family val="2"/>
    </font>
    <font>
      <b/>
      <sz val="16"/>
      <color theme="1"/>
      <name val="Calibri"/>
      <family val="2"/>
      <scheme val="minor"/>
    </font>
    <font>
      <sz val="10"/>
      <color theme="1"/>
      <name val="Calibri"/>
      <family val="2"/>
      <scheme val="minor"/>
    </font>
    <font>
      <b/>
      <sz val="10"/>
      <color theme="1"/>
      <name val="Calibri"/>
      <family val="2"/>
      <scheme val="minor"/>
    </font>
    <font>
      <b/>
      <sz val="10"/>
      <color theme="1"/>
      <name val="Arial"/>
      <family val="2"/>
    </font>
    <font>
      <sz val="10"/>
      <color theme="1"/>
      <name val="Arial"/>
      <family val="2"/>
    </font>
    <font>
      <sz val="10"/>
      <color indexed="8"/>
      <name val="Arial"/>
      <family val="2"/>
    </font>
    <font>
      <sz val="11"/>
      <color rgb="FFFF0000"/>
      <name val="Calibri"/>
      <family val="2"/>
      <scheme val="minor"/>
    </font>
    <font>
      <sz val="8"/>
      <color theme="1"/>
      <name val="Calibri"/>
      <family val="2"/>
      <scheme val="minor"/>
    </font>
    <font>
      <b/>
      <sz val="12"/>
      <color theme="1"/>
      <name val="Calibri"/>
      <family val="2"/>
      <scheme val="minor"/>
    </font>
  </fonts>
  <fills count="1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FF99"/>
        <bgColor indexed="64"/>
      </patternFill>
    </fill>
    <fill>
      <patternFill patternType="solid">
        <fgColor theme="6" tint="0.39997558519241921"/>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medium">
        <color rgb="FF000000"/>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indexed="64"/>
      </left>
      <right style="thin">
        <color indexed="64"/>
      </right>
      <top/>
      <bottom/>
      <diagonal/>
    </border>
    <border>
      <left style="medium">
        <color indexed="64"/>
      </left>
      <right style="medium">
        <color indexed="64"/>
      </right>
      <top/>
      <bottom/>
      <diagonal/>
    </border>
    <border>
      <left/>
      <right/>
      <top style="thin">
        <color auto="1"/>
      </top>
      <bottom/>
      <diagonal/>
    </border>
    <border>
      <left/>
      <right style="thin">
        <color auto="1"/>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right style="thin">
        <color rgb="FF000000"/>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top style="thin">
        <color auto="1"/>
      </top>
      <bottom style="thin">
        <color auto="1"/>
      </bottom>
      <diagonal/>
    </border>
    <border>
      <left style="medium">
        <color auto="1"/>
      </left>
      <right/>
      <top/>
      <bottom style="thin">
        <color auto="1"/>
      </bottom>
      <diagonal/>
    </border>
    <border>
      <left/>
      <right style="medium">
        <color auto="1"/>
      </right>
      <top/>
      <bottom style="thin">
        <color indexed="64"/>
      </bottom>
      <diagonal/>
    </border>
    <border>
      <left style="medium">
        <color auto="1"/>
      </left>
      <right/>
      <top style="thin">
        <color auto="1"/>
      </top>
      <bottom/>
      <diagonal/>
    </border>
    <border>
      <left/>
      <right style="medium">
        <color auto="1"/>
      </right>
      <top style="thin">
        <color auto="1"/>
      </top>
      <bottom/>
      <diagonal/>
    </border>
  </borders>
  <cellStyleXfs count="7">
    <xf numFmtId="0" fontId="0" fillId="0" borderId="0"/>
    <xf numFmtId="43" fontId="1" fillId="0" borderId="0" applyFont="0" applyFill="0" applyBorder="0" applyAlignment="0" applyProtection="0"/>
    <xf numFmtId="0" fontId="4" fillId="0" borderId="0"/>
    <xf numFmtId="0" fontId="4" fillId="0" borderId="0"/>
    <xf numFmtId="0" fontId="4" fillId="0" borderId="0"/>
    <xf numFmtId="0" fontId="6" fillId="0" borderId="0"/>
    <xf numFmtId="0" fontId="16" fillId="0" borderId="0"/>
  </cellStyleXfs>
  <cellXfs count="360">
    <xf numFmtId="0" fontId="0" fillId="0" borderId="0" xfId="0"/>
    <xf numFmtId="4" fontId="4" fillId="0" borderId="11" xfId="2" applyNumberFormat="1" applyFont="1" applyFill="1" applyBorder="1" applyAlignment="1">
      <alignment vertical="center"/>
    </xf>
    <xf numFmtId="164" fontId="0" fillId="0" borderId="0" xfId="0" applyNumberFormat="1"/>
    <xf numFmtId="0" fontId="4" fillId="0" borderId="13" xfId="2" applyFont="1" applyFill="1" applyBorder="1" applyAlignment="1" applyProtection="1">
      <alignment horizontal="left" vertical="center"/>
    </xf>
    <xf numFmtId="0" fontId="4" fillId="0" borderId="13" xfId="2" applyFont="1" applyFill="1" applyBorder="1" applyAlignment="1" applyProtection="1">
      <alignment horizontal="left" vertical="center" wrapText="1"/>
    </xf>
    <xf numFmtId="0" fontId="4" fillId="0" borderId="13" xfId="3" applyFont="1" applyFill="1" applyBorder="1" applyAlignment="1" applyProtection="1">
      <alignment horizontal="left" vertical="center"/>
    </xf>
    <xf numFmtId="0" fontId="4" fillId="0" borderId="13" xfId="2" applyNumberFormat="1" applyFont="1" applyFill="1" applyBorder="1" applyAlignment="1" applyProtection="1">
      <alignment horizontal="left" vertical="center"/>
    </xf>
    <xf numFmtId="49" fontId="4" fillId="0" borderId="13" xfId="2" applyNumberFormat="1" applyFont="1" applyFill="1" applyBorder="1" applyAlignment="1" applyProtection="1">
      <alignment horizontal="left" vertical="center" wrapText="1"/>
    </xf>
    <xf numFmtId="0" fontId="4" fillId="0" borderId="13" xfId="4" applyFont="1" applyFill="1" applyBorder="1" applyAlignment="1" applyProtection="1">
      <alignment horizontal="left" vertical="center"/>
    </xf>
    <xf numFmtId="0" fontId="4" fillId="0" borderId="13" xfId="4" applyFont="1" applyFill="1" applyBorder="1" applyAlignment="1" applyProtection="1">
      <alignment horizontal="left" vertical="center" wrapText="1"/>
    </xf>
    <xf numFmtId="0" fontId="4" fillId="0" borderId="13" xfId="2" applyFont="1" applyFill="1" applyBorder="1" applyAlignment="1">
      <alignment horizontal="left" vertical="center"/>
    </xf>
    <xf numFmtId="49" fontId="4" fillId="0" borderId="13" xfId="2" applyNumberFormat="1" applyFont="1" applyFill="1" applyBorder="1" applyAlignment="1">
      <alignment horizontal="left" vertical="center"/>
    </xf>
    <xf numFmtId="49" fontId="4" fillId="0" borderId="13" xfId="2" applyNumberFormat="1" applyFont="1" applyFill="1" applyBorder="1" applyAlignment="1">
      <alignment horizontal="left" vertical="center" wrapText="1"/>
    </xf>
    <xf numFmtId="0" fontId="4" fillId="0" borderId="13" xfId="0" applyFont="1" applyFill="1" applyBorder="1" applyAlignment="1">
      <alignment horizontal="left"/>
    </xf>
    <xf numFmtId="0" fontId="4" fillId="0" borderId="13" xfId="0" applyFont="1" applyFill="1" applyBorder="1" applyAlignment="1">
      <alignment horizontal="center"/>
    </xf>
    <xf numFmtId="4" fontId="4" fillId="0" borderId="13" xfId="0" applyNumberFormat="1" applyFont="1" applyFill="1" applyBorder="1" applyAlignment="1">
      <alignment horizontal="left"/>
    </xf>
    <xf numFmtId="0" fontId="4" fillId="0" borderId="13" xfId="0" applyFont="1" applyFill="1" applyBorder="1"/>
    <xf numFmtId="0" fontId="4" fillId="0" borderId="13" xfId="0" applyFont="1" applyFill="1" applyBorder="1" applyAlignment="1">
      <alignment horizontal="centerContinuous"/>
    </xf>
    <xf numFmtId="0" fontId="4" fillId="0" borderId="13" xfId="5" applyFont="1" applyFill="1" applyBorder="1" applyAlignment="1" applyProtection="1">
      <alignment horizontal="left" vertical="center"/>
    </xf>
    <xf numFmtId="0" fontId="4" fillId="0" borderId="13" xfId="5" applyFont="1" applyFill="1" applyBorder="1" applyAlignment="1" applyProtection="1">
      <alignment horizontal="left" vertical="center" wrapText="1"/>
    </xf>
    <xf numFmtId="4" fontId="4" fillId="0" borderId="13" xfId="2" applyNumberFormat="1" applyFont="1" applyFill="1" applyBorder="1" applyAlignment="1">
      <alignment vertical="center"/>
    </xf>
    <xf numFmtId="0" fontId="4" fillId="0" borderId="13" xfId="2" applyFont="1" applyFill="1" applyBorder="1" applyAlignment="1" applyProtection="1">
      <alignment horizontal="center" vertical="center"/>
    </xf>
    <xf numFmtId="0" fontId="0" fillId="0" borderId="0" xfId="0" applyNumberFormat="1" applyBorder="1" applyAlignment="1">
      <alignment vertical="center"/>
    </xf>
    <xf numFmtId="4" fontId="0" fillId="0" borderId="0" xfId="0" applyNumberFormat="1" applyBorder="1" applyAlignment="1">
      <alignment vertical="center"/>
    </xf>
    <xf numFmtId="0" fontId="0" fillId="0" borderId="0" xfId="0" applyBorder="1"/>
    <xf numFmtId="164" fontId="4" fillId="0" borderId="0" xfId="0" applyNumberFormat="1" applyFont="1" applyFill="1" applyBorder="1" applyAlignment="1" applyProtection="1">
      <alignment vertical="center"/>
    </xf>
    <xf numFmtId="49" fontId="4" fillId="0" borderId="13" xfId="2" applyNumberFormat="1" applyFont="1" applyFill="1" applyBorder="1" applyAlignment="1" applyProtection="1">
      <alignment horizontal="center" vertical="center"/>
    </xf>
    <xf numFmtId="4" fontId="4" fillId="0" borderId="11" xfId="2" applyNumberFormat="1" applyFont="1" applyFill="1" applyBorder="1" applyAlignment="1" applyProtection="1">
      <alignment vertical="center"/>
    </xf>
    <xf numFmtId="4" fontId="4" fillId="0" borderId="12" xfId="2" applyNumberFormat="1" applyFont="1" applyFill="1" applyBorder="1" applyAlignment="1" applyProtection="1">
      <alignment vertical="center"/>
    </xf>
    <xf numFmtId="4" fontId="4" fillId="0" borderId="14" xfId="2" applyNumberFormat="1" applyFont="1" applyFill="1" applyBorder="1" applyAlignment="1" applyProtection="1">
      <alignment vertical="center"/>
    </xf>
    <xf numFmtId="4" fontId="4" fillId="0" borderId="14" xfId="0" applyNumberFormat="1" applyFont="1" applyFill="1" applyBorder="1" applyAlignment="1" applyProtection="1">
      <alignment vertical="center"/>
    </xf>
    <xf numFmtId="4" fontId="4" fillId="0" borderId="14" xfId="2" applyNumberFormat="1" applyFont="1" applyFill="1" applyBorder="1" applyAlignment="1">
      <alignment vertical="center"/>
    </xf>
    <xf numFmtId="4" fontId="4" fillId="0" borderId="13" xfId="2" applyNumberFormat="1" applyFont="1" applyFill="1" applyBorder="1" applyAlignment="1">
      <alignment horizontal="right"/>
    </xf>
    <xf numFmtId="4" fontId="4" fillId="0" borderId="14" xfId="2" applyNumberFormat="1" applyFont="1" applyFill="1" applyBorder="1" applyAlignment="1">
      <alignment horizontal="right"/>
    </xf>
    <xf numFmtId="4" fontId="4" fillId="0" borderId="14" xfId="0" applyNumberFormat="1" applyFont="1" applyFill="1" applyBorder="1" applyAlignment="1">
      <alignment horizontal="right"/>
    </xf>
    <xf numFmtId="4" fontId="4" fillId="0" borderId="18" xfId="2" applyNumberFormat="1" applyFont="1" applyFill="1" applyBorder="1" applyAlignment="1">
      <alignment horizontal="right"/>
    </xf>
    <xf numFmtId="4" fontId="4" fillId="0" borderId="18" xfId="0" applyNumberFormat="1" applyFont="1" applyFill="1" applyBorder="1" applyAlignment="1">
      <alignment horizontal="right"/>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49" fontId="7" fillId="2" borderId="10" xfId="0" applyNumberFormat="1"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11" xfId="0" applyNumberFormat="1" applyFont="1" applyBorder="1" applyAlignment="1">
      <alignment vertical="center"/>
    </xf>
    <xf numFmtId="0" fontId="7" fillId="0" borderId="13" xfId="0" applyFont="1" applyFill="1" applyBorder="1" applyAlignment="1">
      <alignment horizontal="center" vertical="center"/>
    </xf>
    <xf numFmtId="4" fontId="7" fillId="0" borderId="13" xfId="0" applyNumberFormat="1" applyFont="1" applyBorder="1" applyAlignment="1">
      <alignment vertical="center"/>
    </xf>
    <xf numFmtId="4" fontId="7" fillId="0" borderId="13" xfId="0" applyNumberFormat="1" applyFont="1" applyFill="1" applyBorder="1" applyAlignment="1">
      <alignment vertical="center"/>
    </xf>
    <xf numFmtId="0" fontId="7" fillId="0" borderId="11" xfId="0" applyNumberFormat="1" applyFont="1" applyFill="1" applyBorder="1" applyAlignment="1">
      <alignment vertical="center"/>
    </xf>
    <xf numFmtId="4" fontId="7" fillId="0" borderId="11" xfId="0" applyNumberFormat="1" applyFont="1" applyFill="1" applyBorder="1" applyAlignment="1">
      <alignment vertical="center"/>
    </xf>
    <xf numFmtId="0" fontId="7" fillId="0" borderId="13" xfId="0" applyFont="1" applyFill="1" applyBorder="1"/>
    <xf numFmtId="0" fontId="7" fillId="0" borderId="12" xfId="0" applyNumberFormat="1" applyFont="1" applyFill="1" applyBorder="1"/>
    <xf numFmtId="4" fontId="7" fillId="0" borderId="11" xfId="0" applyNumberFormat="1" applyFont="1" applyFill="1" applyBorder="1"/>
    <xf numFmtId="4" fontId="7" fillId="0" borderId="14" xfId="0" applyNumberFormat="1" applyFont="1" applyFill="1" applyBorder="1"/>
    <xf numFmtId="0" fontId="7" fillId="0" borderId="14" xfId="0" applyNumberFormat="1" applyFont="1" applyFill="1" applyBorder="1"/>
    <xf numFmtId="0" fontId="7" fillId="0" borderId="11" xfId="0" applyFont="1" applyFill="1" applyBorder="1" applyAlignment="1">
      <alignment horizontal="center" vertical="center" wrapText="1"/>
    </xf>
    <xf numFmtId="4" fontId="7" fillId="0" borderId="13" xfId="0" applyNumberFormat="1" applyFont="1" applyBorder="1"/>
    <xf numFmtId="0" fontId="7" fillId="0" borderId="13" xfId="0" applyNumberFormat="1" applyFont="1" applyBorder="1"/>
    <xf numFmtId="0" fontId="7" fillId="0" borderId="12" xfId="0" applyNumberFormat="1" applyFont="1" applyBorder="1"/>
    <xf numFmtId="4" fontId="8" fillId="0" borderId="13" xfId="0" applyNumberFormat="1" applyFont="1" applyBorder="1"/>
    <xf numFmtId="0" fontId="7" fillId="0" borderId="14" xfId="0" applyNumberFormat="1" applyFont="1" applyBorder="1"/>
    <xf numFmtId="4" fontId="7" fillId="0" borderId="14" xfId="0" applyNumberFormat="1" applyFont="1" applyBorder="1"/>
    <xf numFmtId="4" fontId="7" fillId="0" borderId="11" xfId="0" applyNumberFormat="1" applyFont="1" applyBorder="1"/>
    <xf numFmtId="0" fontId="7" fillId="0" borderId="13" xfId="0" applyFont="1" applyBorder="1"/>
    <xf numFmtId="164" fontId="7" fillId="0" borderId="13" xfId="0" applyNumberFormat="1" applyFont="1" applyBorder="1"/>
    <xf numFmtId="4" fontId="4" fillId="0" borderId="14" xfId="2" applyNumberFormat="1" applyFont="1" applyFill="1" applyBorder="1" applyAlignment="1" applyProtection="1">
      <alignment horizontal="right" vertical="center"/>
    </xf>
    <xf numFmtId="4" fontId="4" fillId="0" borderId="13" xfId="2" applyNumberFormat="1" applyFont="1" applyFill="1" applyBorder="1" applyAlignment="1" applyProtection="1">
      <alignment horizontal="right" vertical="center"/>
    </xf>
    <xf numFmtId="4" fontId="7" fillId="0" borderId="15" xfId="0" applyNumberFormat="1" applyFont="1" applyBorder="1"/>
    <xf numFmtId="4" fontId="7" fillId="0" borderId="16" xfId="0" applyNumberFormat="1" applyFont="1" applyBorder="1"/>
    <xf numFmtId="0" fontId="7" fillId="0" borderId="13" xfId="0" applyNumberFormat="1" applyFont="1" applyBorder="1" applyAlignment="1">
      <alignment vertical="center"/>
    </xf>
    <xf numFmtId="4" fontId="4" fillId="0" borderId="13" xfId="2" applyNumberFormat="1" applyFont="1" applyFill="1" applyBorder="1" applyAlignment="1" applyProtection="1">
      <alignment vertical="center"/>
    </xf>
    <xf numFmtId="0" fontId="7" fillId="2" borderId="2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0" borderId="11" xfId="0" applyFont="1" applyFill="1" applyBorder="1" applyAlignment="1">
      <alignment horizontal="left" vertical="center" wrapText="1"/>
    </xf>
    <xf numFmtId="0" fontId="7" fillId="0" borderId="11" xfId="0" applyFont="1" applyFill="1" applyBorder="1" applyAlignment="1">
      <alignment vertical="center" wrapText="1"/>
    </xf>
    <xf numFmtId="0" fontId="7" fillId="0" borderId="11" xfId="0" applyFont="1" applyFill="1" applyBorder="1" applyAlignment="1">
      <alignment vertical="center"/>
    </xf>
    <xf numFmtId="2" fontId="7" fillId="0" borderId="28" xfId="0" applyNumberFormat="1" applyFont="1" applyBorder="1" applyAlignment="1">
      <alignment vertical="center"/>
    </xf>
    <xf numFmtId="0" fontId="10" fillId="2" borderId="10" xfId="0" applyFont="1" applyFill="1" applyBorder="1" applyAlignment="1">
      <alignment horizontal="center" vertical="center" wrapText="1"/>
    </xf>
    <xf numFmtId="0" fontId="7" fillId="2" borderId="14" xfId="0" applyFont="1" applyFill="1" applyBorder="1" applyAlignment="1">
      <alignment horizontal="center" vertical="center" wrapText="1"/>
    </xf>
    <xf numFmtId="2" fontId="7" fillId="0" borderId="13" xfId="0" applyNumberFormat="1" applyFont="1" applyBorder="1" applyAlignment="1">
      <alignment wrapText="1"/>
    </xf>
    <xf numFmtId="4" fontId="4" fillId="0" borderId="12" xfId="2" applyNumberFormat="1" applyFont="1" applyFill="1" applyBorder="1" applyAlignment="1" applyProtection="1">
      <alignment horizontal="right" vertical="center" wrapText="1"/>
    </xf>
    <xf numFmtId="4" fontId="7" fillId="0" borderId="32" xfId="0" applyNumberFormat="1" applyFont="1" applyFill="1" applyBorder="1" applyAlignment="1">
      <alignment vertical="center" wrapText="1"/>
    </xf>
    <xf numFmtId="4" fontId="4" fillId="0" borderId="24" xfId="2" applyNumberFormat="1" applyFont="1" applyFill="1" applyBorder="1" applyAlignment="1" applyProtection="1">
      <alignment horizontal="right" vertical="center" wrapText="1"/>
    </xf>
    <xf numFmtId="4" fontId="7" fillId="0" borderId="25" xfId="0" applyNumberFormat="1" applyFont="1" applyFill="1" applyBorder="1" applyAlignment="1">
      <alignment horizontal="right" vertical="center" wrapText="1"/>
    </xf>
    <xf numFmtId="4" fontId="7" fillId="0" borderId="13" xfId="0" applyNumberFormat="1" applyFont="1" applyBorder="1" applyAlignment="1">
      <alignment horizontal="right" vertical="center"/>
    </xf>
    <xf numFmtId="165" fontId="7" fillId="0" borderId="30" xfId="0" applyNumberFormat="1" applyFont="1" applyBorder="1" applyAlignment="1">
      <alignment vertical="center"/>
    </xf>
    <xf numFmtId="2" fontId="7" fillId="0" borderId="13" xfId="0" applyNumberFormat="1" applyFont="1" applyBorder="1" applyAlignment="1">
      <alignment horizontal="left" wrapText="1"/>
    </xf>
    <xf numFmtId="4" fontId="4" fillId="0" borderId="14" xfId="2" applyNumberFormat="1" applyFont="1" applyFill="1" applyBorder="1" applyAlignment="1" applyProtection="1">
      <alignment horizontal="right" vertical="center" wrapText="1"/>
    </xf>
    <xf numFmtId="4" fontId="7" fillId="0" borderId="29" xfId="0" applyNumberFormat="1" applyFont="1" applyFill="1" applyBorder="1" applyAlignment="1">
      <alignment vertical="center"/>
    </xf>
    <xf numFmtId="4" fontId="7" fillId="0" borderId="23" xfId="0" applyNumberFormat="1" applyFont="1" applyBorder="1" applyAlignment="1">
      <alignment horizontal="right" vertical="center"/>
    </xf>
    <xf numFmtId="4" fontId="7" fillId="0" borderId="26" xfId="0" applyNumberFormat="1" applyFont="1" applyBorder="1" applyAlignment="1">
      <alignment horizontal="right" vertical="center"/>
    </xf>
    <xf numFmtId="4" fontId="7" fillId="0" borderId="27" xfId="0" applyNumberFormat="1" applyFont="1" applyFill="1" applyBorder="1" applyAlignment="1">
      <alignment horizontal="right" vertical="center" wrapText="1"/>
    </xf>
    <xf numFmtId="2" fontId="7" fillId="0" borderId="33" xfId="0" applyNumberFormat="1" applyFont="1" applyBorder="1" applyAlignment="1">
      <alignment vertical="center"/>
    </xf>
    <xf numFmtId="0" fontId="7" fillId="0" borderId="13" xfId="0" applyFont="1" applyFill="1" applyBorder="1" applyAlignment="1">
      <alignment vertical="center"/>
    </xf>
    <xf numFmtId="4" fontId="7" fillId="0" borderId="14" xfId="0" applyNumberFormat="1" applyFont="1" applyBorder="1" applyAlignment="1">
      <alignment vertical="center"/>
    </xf>
    <xf numFmtId="4" fontId="0" fillId="0" borderId="13" xfId="0" applyNumberFormat="1" applyBorder="1" applyAlignment="1">
      <alignment vertical="center"/>
    </xf>
    <xf numFmtId="4" fontId="0" fillId="0" borderId="11" xfId="0" applyNumberFormat="1" applyBorder="1" applyAlignment="1">
      <alignment vertical="center"/>
    </xf>
    <xf numFmtId="0" fontId="8" fillId="0" borderId="13" xfId="0" applyFont="1" applyBorder="1" applyAlignment="1">
      <alignment horizontal="right"/>
    </xf>
    <xf numFmtId="4" fontId="8" fillId="0" borderId="13" xfId="0" applyNumberFormat="1" applyFont="1" applyFill="1" applyBorder="1"/>
    <xf numFmtId="4" fontId="7" fillId="0" borderId="16" xfId="0" applyNumberFormat="1" applyFont="1" applyFill="1" applyBorder="1"/>
    <xf numFmtId="0" fontId="8" fillId="0" borderId="13" xfId="0" applyFont="1" applyFill="1" applyBorder="1" applyAlignment="1">
      <alignment horizontal="right"/>
    </xf>
    <xf numFmtId="4" fontId="5" fillId="0" borderId="13" xfId="2" applyNumberFormat="1" applyFont="1" applyFill="1" applyBorder="1" applyAlignment="1">
      <alignment vertical="center"/>
    </xf>
    <xf numFmtId="0" fontId="8" fillId="0" borderId="13" xfId="0" applyNumberFormat="1" applyFont="1" applyFill="1" applyBorder="1" applyAlignment="1">
      <alignment vertical="center"/>
    </xf>
    <xf numFmtId="4" fontId="5" fillId="0" borderId="13" xfId="2" applyNumberFormat="1" applyFont="1" applyFill="1" applyBorder="1" applyAlignment="1" applyProtection="1">
      <alignment vertical="center"/>
    </xf>
    <xf numFmtId="4" fontId="8" fillId="0" borderId="13" xfId="0" applyNumberFormat="1" applyFont="1" applyBorder="1" applyAlignment="1">
      <alignment vertical="center"/>
    </xf>
    <xf numFmtId="0" fontId="7" fillId="0" borderId="19" xfId="0" applyFont="1" applyFill="1" applyBorder="1" applyAlignment="1">
      <alignment vertical="center"/>
    </xf>
    <xf numFmtId="2" fontId="7" fillId="0" borderId="34" xfId="0" applyNumberFormat="1" applyFont="1" applyBorder="1" applyAlignment="1">
      <alignment vertical="center"/>
    </xf>
    <xf numFmtId="0" fontId="7" fillId="0" borderId="17" xfId="0" applyNumberFormat="1" applyFont="1" applyBorder="1" applyAlignment="1">
      <alignment vertical="center"/>
    </xf>
    <xf numFmtId="2" fontId="7" fillId="0" borderId="13" xfId="0" applyNumberFormat="1" applyFont="1" applyBorder="1" applyAlignment="1">
      <alignment vertical="center"/>
    </xf>
    <xf numFmtId="165" fontId="7" fillId="0" borderId="13" xfId="0" applyNumberFormat="1" applyFont="1" applyBorder="1" applyAlignment="1">
      <alignment vertical="center"/>
    </xf>
    <xf numFmtId="4" fontId="4" fillId="0" borderId="13" xfId="2" applyNumberFormat="1" applyFont="1" applyFill="1" applyBorder="1" applyAlignment="1" applyProtection="1">
      <alignment horizontal="right" vertical="center" wrapText="1"/>
    </xf>
    <xf numFmtId="4" fontId="4" fillId="0" borderId="18" xfId="2" applyNumberFormat="1" applyFont="1" applyFill="1" applyBorder="1" applyAlignment="1" applyProtection="1">
      <alignment horizontal="right" vertical="center" wrapText="1"/>
    </xf>
    <xf numFmtId="4" fontId="7" fillId="0" borderId="35" xfId="0" applyNumberFormat="1" applyFont="1" applyBorder="1" applyAlignment="1">
      <alignment horizontal="right" vertical="center"/>
    </xf>
    <xf numFmtId="4" fontId="7" fillId="0" borderId="17" xfId="0" applyNumberFormat="1" applyFont="1" applyBorder="1" applyAlignment="1">
      <alignment horizontal="right" vertical="center"/>
    </xf>
    <xf numFmtId="4" fontId="7" fillId="0" borderId="36" xfId="0" applyNumberFormat="1" applyFont="1" applyFill="1" applyBorder="1" applyAlignment="1">
      <alignment horizontal="right" vertical="center" wrapText="1"/>
    </xf>
    <xf numFmtId="4" fontId="7" fillId="0" borderId="22" xfId="0" applyNumberFormat="1" applyFont="1" applyFill="1" applyBorder="1" applyAlignment="1">
      <alignment vertical="center"/>
    </xf>
    <xf numFmtId="4" fontId="7" fillId="0" borderId="18" xfId="0" applyNumberFormat="1" applyFont="1" applyBorder="1" applyAlignment="1">
      <alignment vertical="center"/>
    </xf>
    <xf numFmtId="4" fontId="0" fillId="0" borderId="17" xfId="0" applyNumberFormat="1" applyBorder="1" applyAlignment="1">
      <alignment vertical="center"/>
    </xf>
    <xf numFmtId="4" fontId="7" fillId="0" borderId="13" xfId="0" applyNumberFormat="1" applyFont="1" applyFill="1" applyBorder="1" applyAlignment="1">
      <alignment horizontal="right" vertical="center" wrapText="1"/>
    </xf>
    <xf numFmtId="4" fontId="8" fillId="0" borderId="13" xfId="0" applyNumberFormat="1" applyFont="1" applyFill="1" applyBorder="1" applyAlignment="1">
      <alignment horizontal="right" vertical="center" wrapText="1"/>
    </xf>
    <xf numFmtId="4" fontId="0" fillId="0" borderId="0" xfId="0" applyNumberFormat="1"/>
    <xf numFmtId="4" fontId="7" fillId="0" borderId="13" xfId="0" applyNumberFormat="1" applyFont="1" applyFill="1" applyBorder="1" applyAlignment="1">
      <alignment horizontal="right" vertical="center"/>
    </xf>
    <xf numFmtId="2" fontId="7" fillId="0" borderId="13" xfId="0" applyNumberFormat="1" applyFont="1" applyFill="1" applyBorder="1" applyAlignment="1">
      <alignment wrapText="1"/>
    </xf>
    <xf numFmtId="2" fontId="7" fillId="0" borderId="17" xfId="0" applyNumberFormat="1" applyFont="1" applyFill="1" applyBorder="1" applyAlignment="1">
      <alignment wrapText="1"/>
    </xf>
    <xf numFmtId="4" fontId="7" fillId="0" borderId="17" xfId="0" applyNumberFormat="1" applyFont="1" applyFill="1" applyBorder="1" applyAlignment="1">
      <alignment horizontal="right" vertical="center"/>
    </xf>
    <xf numFmtId="4" fontId="8" fillId="0" borderId="13" xfId="0" applyNumberFormat="1" applyFont="1" applyBorder="1" applyAlignment="1">
      <alignment horizontal="right" vertical="center"/>
    </xf>
    <xf numFmtId="4" fontId="8" fillId="0" borderId="27" xfId="0" applyNumberFormat="1" applyFont="1" applyFill="1" applyBorder="1" applyAlignment="1">
      <alignment horizontal="right" vertical="center" wrapText="1"/>
    </xf>
    <xf numFmtId="0" fontId="4" fillId="0" borderId="17" xfId="0" applyFont="1" applyFill="1" applyBorder="1" applyAlignment="1">
      <alignment horizontal="left"/>
    </xf>
    <xf numFmtId="0" fontId="12" fillId="0" borderId="0" xfId="0" applyFont="1"/>
    <xf numFmtId="0" fontId="13" fillId="0" borderId="0" xfId="0" applyFont="1" applyAlignment="1">
      <alignment horizontal="center" vertical="center"/>
    </xf>
    <xf numFmtId="49" fontId="15" fillId="0" borderId="13" xfId="0" applyNumberFormat="1" applyFont="1" applyBorder="1" applyAlignment="1">
      <alignment horizontal="center" vertical="center"/>
    </xf>
    <xf numFmtId="164" fontId="14" fillId="0" borderId="13" xfId="0" applyNumberFormat="1" applyFont="1" applyBorder="1" applyAlignment="1">
      <alignment horizontal="center" vertical="center" wrapText="1"/>
    </xf>
    <xf numFmtId="44" fontId="15" fillId="0" borderId="13" xfId="0" applyNumberFormat="1" applyFont="1" applyFill="1" applyBorder="1" applyAlignment="1">
      <alignment horizontal="center" vertical="center"/>
    </xf>
    <xf numFmtId="0" fontId="12" fillId="0" borderId="13" xfId="0" applyFont="1" applyBorder="1" applyAlignment="1">
      <alignment horizontal="center" vertical="center" wrapText="1"/>
    </xf>
    <xf numFmtId="44" fontId="14" fillId="0" borderId="13" xfId="0" applyNumberFormat="1" applyFont="1" applyBorder="1" applyAlignment="1">
      <alignment horizontal="right" vertical="center"/>
    </xf>
    <xf numFmtId="44" fontId="13" fillId="0" borderId="13" xfId="0" applyNumberFormat="1" applyFont="1" applyBorder="1" applyAlignment="1">
      <alignment horizontal="center" vertical="center"/>
    </xf>
    <xf numFmtId="0" fontId="13" fillId="0" borderId="0" xfId="0" applyFont="1" applyAlignment="1">
      <alignment horizontal="center" wrapText="1"/>
    </xf>
    <xf numFmtId="0" fontId="12" fillId="0" borderId="0" xfId="0" applyFont="1" applyAlignment="1">
      <alignment horizontal="center" wrapText="1"/>
    </xf>
    <xf numFmtId="49" fontId="12" fillId="0" borderId="0" xfId="0" applyNumberFormat="1" applyFont="1"/>
    <xf numFmtId="2" fontId="12" fillId="0" borderId="0" xfId="0" applyNumberFormat="1" applyFont="1"/>
    <xf numFmtId="0" fontId="13" fillId="0" borderId="0" xfId="0" applyFont="1" applyAlignment="1">
      <alignment horizontal="center" vertical="top"/>
    </xf>
    <xf numFmtId="0" fontId="13" fillId="0" borderId="0" xfId="0" applyFont="1" applyAlignment="1">
      <alignment horizontal="center" vertical="top" wrapText="1"/>
    </xf>
    <xf numFmtId="0" fontId="0" fillId="0" borderId="0" xfId="0" applyFont="1"/>
    <xf numFmtId="43" fontId="12" fillId="0" borderId="0" xfId="1" applyFont="1" applyAlignment="1">
      <alignment horizontal="center" wrapText="1"/>
    </xf>
    <xf numFmtId="43" fontId="12" fillId="0" borderId="0" xfId="1" applyFont="1"/>
    <xf numFmtId="44" fontId="12" fillId="0" borderId="0" xfId="0" applyNumberFormat="1" applyFont="1"/>
    <xf numFmtId="44" fontId="13" fillId="0" borderId="13" xfId="0" applyNumberFormat="1" applyFont="1" applyFill="1" applyBorder="1" applyAlignment="1">
      <alignment horizontal="center" vertical="center"/>
    </xf>
    <xf numFmtId="0" fontId="7" fillId="4" borderId="13" xfId="0" applyNumberFormat="1" applyFont="1" applyFill="1" applyBorder="1" applyAlignment="1">
      <alignment vertical="center"/>
    </xf>
    <xf numFmtId="44" fontId="13" fillId="0" borderId="0" xfId="0" applyNumberFormat="1" applyFont="1" applyAlignment="1">
      <alignment horizontal="center" wrapText="1"/>
    </xf>
    <xf numFmtId="0" fontId="7" fillId="4" borderId="13" xfId="0" applyFont="1" applyFill="1" applyBorder="1" applyAlignment="1">
      <alignment horizontal="center" vertical="center"/>
    </xf>
    <xf numFmtId="0" fontId="7" fillId="4" borderId="13" xfId="0" applyFont="1" applyFill="1" applyBorder="1"/>
    <xf numFmtId="0" fontId="4" fillId="4" borderId="13" xfId="2" applyFont="1" applyFill="1" applyBorder="1" applyAlignment="1" applyProtection="1">
      <alignment horizontal="center" vertical="center"/>
    </xf>
    <xf numFmtId="4" fontId="7" fillId="4" borderId="14" xfId="0" applyNumberFormat="1" applyFont="1" applyFill="1" applyBorder="1" applyAlignment="1">
      <alignment wrapText="1"/>
    </xf>
    <xf numFmtId="4" fontId="7" fillId="4" borderId="13" xfId="0" applyNumberFormat="1" applyFont="1" applyFill="1" applyBorder="1"/>
    <xf numFmtId="0" fontId="7" fillId="4" borderId="13" xfId="0" applyNumberFormat="1" applyFont="1" applyFill="1" applyBorder="1"/>
    <xf numFmtId="4" fontId="7" fillId="4" borderId="13" xfId="0" applyNumberFormat="1" applyFont="1" applyFill="1" applyBorder="1" applyAlignment="1">
      <alignment wrapText="1"/>
    </xf>
    <xf numFmtId="0" fontId="0" fillId="4" borderId="0" xfId="0" applyFill="1"/>
    <xf numFmtId="14" fontId="7" fillId="4" borderId="13" xfId="0" applyNumberFormat="1" applyFont="1" applyFill="1" applyBorder="1" applyAlignment="1">
      <alignment horizontal="left"/>
    </xf>
    <xf numFmtId="0" fontId="7" fillId="4" borderId="13" xfId="0" applyFont="1" applyFill="1" applyBorder="1" applyAlignment="1">
      <alignment horizontal="left" vertical="center"/>
    </xf>
    <xf numFmtId="4" fontId="7" fillId="4" borderId="14" xfId="0" applyNumberFormat="1" applyFont="1" applyFill="1" applyBorder="1" applyAlignment="1">
      <alignment horizontal="right" vertical="center" wrapText="1"/>
    </xf>
    <xf numFmtId="14" fontId="7" fillId="4" borderId="13" xfId="0" applyNumberFormat="1" applyFont="1" applyFill="1" applyBorder="1" applyAlignment="1">
      <alignment horizontal="left" vertical="center"/>
    </xf>
    <xf numFmtId="0" fontId="4" fillId="4" borderId="11" xfId="2" applyFont="1" applyFill="1" applyBorder="1" applyAlignment="1" applyProtection="1">
      <alignment horizontal="left" vertical="center"/>
    </xf>
    <xf numFmtId="0" fontId="4" fillId="4" borderId="11" xfId="2" applyFont="1" applyFill="1" applyBorder="1" applyAlignment="1" applyProtection="1">
      <alignment horizontal="left" vertical="center" wrapText="1"/>
    </xf>
    <xf numFmtId="4" fontId="4" fillId="4" borderId="12" xfId="2" applyNumberFormat="1" applyFont="1" applyFill="1" applyBorder="1" applyAlignment="1" applyProtection="1">
      <alignment vertical="center"/>
    </xf>
    <xf numFmtId="0" fontId="7" fillId="4" borderId="11" xfId="0" applyNumberFormat="1" applyFont="1" applyFill="1" applyBorder="1" applyAlignment="1">
      <alignment vertical="center"/>
    </xf>
    <xf numFmtId="4" fontId="7" fillId="4" borderId="11" xfId="0" applyNumberFormat="1" applyFont="1" applyFill="1" applyBorder="1" applyAlignment="1">
      <alignment vertical="center"/>
    </xf>
    <xf numFmtId="4" fontId="4" fillId="4" borderId="11" xfId="2" applyNumberFormat="1" applyFont="1" applyFill="1" applyBorder="1" applyAlignment="1">
      <alignment vertical="center"/>
    </xf>
    <xf numFmtId="4" fontId="4" fillId="4" borderId="11" xfId="2" applyNumberFormat="1" applyFont="1" applyFill="1" applyBorder="1" applyAlignment="1" applyProtection="1">
      <alignment vertical="center"/>
    </xf>
    <xf numFmtId="0" fontId="4" fillId="4" borderId="13" xfId="2" applyFont="1" applyFill="1" applyBorder="1" applyAlignment="1" applyProtection="1">
      <alignment horizontal="left" vertical="center"/>
    </xf>
    <xf numFmtId="0" fontId="4" fillId="4" borderId="13" xfId="2" applyFont="1" applyFill="1" applyBorder="1" applyAlignment="1" applyProtection="1">
      <alignment horizontal="left" vertical="center" wrapText="1"/>
    </xf>
    <xf numFmtId="4" fontId="4" fillId="4" borderId="14" xfId="2" applyNumberFormat="1" applyFont="1" applyFill="1" applyBorder="1" applyAlignment="1" applyProtection="1">
      <alignment vertical="center"/>
    </xf>
    <xf numFmtId="49" fontId="4" fillId="4" borderId="13" xfId="2" applyNumberFormat="1" applyFont="1" applyFill="1" applyBorder="1" applyAlignment="1" applyProtection="1">
      <alignment horizontal="left" vertical="center"/>
    </xf>
    <xf numFmtId="0" fontId="4" fillId="4" borderId="13" xfId="3" applyFont="1" applyFill="1" applyBorder="1" applyAlignment="1" applyProtection="1">
      <alignment horizontal="left" vertical="center" wrapText="1"/>
    </xf>
    <xf numFmtId="4" fontId="4" fillId="4" borderId="14" xfId="0" applyNumberFormat="1" applyFont="1" applyFill="1" applyBorder="1" applyAlignment="1" applyProtection="1">
      <alignment vertical="center"/>
    </xf>
    <xf numFmtId="15" fontId="4" fillId="4" borderId="13" xfId="2" applyNumberFormat="1" applyFont="1" applyFill="1" applyBorder="1" applyAlignment="1" applyProtection="1">
      <alignment horizontal="left" vertical="center"/>
    </xf>
    <xf numFmtId="0" fontId="4" fillId="4" borderId="13" xfId="3" applyNumberFormat="1" applyFont="1" applyFill="1" applyBorder="1" applyAlignment="1" applyProtection="1">
      <alignment horizontal="left" vertical="center"/>
    </xf>
    <xf numFmtId="0" fontId="4" fillId="4" borderId="13" xfId="3" applyFont="1" applyFill="1" applyBorder="1" applyAlignment="1" applyProtection="1">
      <alignment horizontal="left" vertical="center"/>
    </xf>
    <xf numFmtId="0" fontId="4" fillId="4" borderId="13" xfId="0" applyNumberFormat="1" applyFont="1" applyFill="1" applyBorder="1" applyAlignment="1" applyProtection="1">
      <alignment horizontal="left" vertical="center"/>
    </xf>
    <xf numFmtId="0" fontId="4" fillId="4" borderId="13" xfId="0" applyFont="1" applyFill="1" applyBorder="1" applyAlignment="1" applyProtection="1">
      <alignment horizontal="left" vertical="center" wrapText="1"/>
    </xf>
    <xf numFmtId="0" fontId="4" fillId="4" borderId="13" xfId="0" applyFont="1" applyFill="1" applyBorder="1" applyAlignment="1" applyProtection="1">
      <alignment horizontal="left" vertical="center"/>
    </xf>
    <xf numFmtId="49" fontId="4" fillId="4" borderId="13" xfId="3" applyNumberFormat="1" applyFont="1" applyFill="1" applyBorder="1" applyAlignment="1" applyProtection="1">
      <alignment horizontal="left" vertical="center" wrapText="1"/>
    </xf>
    <xf numFmtId="14" fontId="4" fillId="4" borderId="13" xfId="2" applyNumberFormat="1" applyFont="1" applyFill="1" applyBorder="1" applyAlignment="1" applyProtection="1">
      <alignment horizontal="left" vertical="center"/>
    </xf>
    <xf numFmtId="2" fontId="4" fillId="4" borderId="13" xfId="2" applyNumberFormat="1" applyFont="1" applyFill="1" applyBorder="1" applyAlignment="1" applyProtection="1">
      <alignment horizontal="left" vertical="center"/>
    </xf>
    <xf numFmtId="0" fontId="4" fillId="4" borderId="13" xfId="2" applyNumberFormat="1" applyFont="1" applyFill="1" applyBorder="1" applyAlignment="1" applyProtection="1">
      <alignment horizontal="left" vertical="center"/>
    </xf>
    <xf numFmtId="49" fontId="4" fillId="4" borderId="13" xfId="2" applyNumberFormat="1" applyFont="1" applyFill="1" applyBorder="1" applyAlignment="1" applyProtection="1">
      <alignment horizontal="left" vertical="center" wrapText="1"/>
    </xf>
    <xf numFmtId="4" fontId="4" fillId="4" borderId="14" xfId="3" applyNumberFormat="1" applyFont="1" applyFill="1" applyBorder="1" applyAlignment="1" applyProtection="1">
      <alignment vertical="center"/>
    </xf>
    <xf numFmtId="4" fontId="4" fillId="4" borderId="0" xfId="3" applyNumberFormat="1" applyFont="1" applyFill="1" applyBorder="1" applyAlignment="1" applyProtection="1">
      <alignment vertical="center"/>
    </xf>
    <xf numFmtId="0" fontId="4" fillId="4" borderId="13" xfId="4" applyFont="1" applyFill="1" applyBorder="1" applyAlignment="1" applyProtection="1">
      <alignment horizontal="left" vertical="center"/>
    </xf>
    <xf numFmtId="0" fontId="4" fillId="4" borderId="13" xfId="4" applyFont="1" applyFill="1" applyBorder="1" applyAlignment="1" applyProtection="1">
      <alignment horizontal="left" vertical="center" wrapText="1"/>
    </xf>
    <xf numFmtId="4" fontId="4" fillId="4" borderId="14" xfId="4" applyNumberFormat="1" applyFont="1" applyFill="1" applyBorder="1" applyAlignment="1" applyProtection="1">
      <alignment vertical="center"/>
    </xf>
    <xf numFmtId="0" fontId="4" fillId="4" borderId="13" xfId="4" applyFont="1" applyFill="1" applyBorder="1" applyAlignment="1" applyProtection="1">
      <alignment horizontal="left" vertical="center"/>
      <protection locked="0"/>
    </xf>
    <xf numFmtId="0" fontId="4" fillId="4" borderId="13" xfId="4" applyFont="1" applyFill="1" applyBorder="1" applyAlignment="1" applyProtection="1">
      <alignment horizontal="left" vertical="center" wrapText="1"/>
      <protection locked="0"/>
    </xf>
    <xf numFmtId="4" fontId="4" fillId="4" borderId="14" xfId="4" applyNumberFormat="1" applyFont="1" applyFill="1" applyBorder="1" applyAlignment="1" applyProtection="1">
      <alignment vertical="center"/>
      <protection locked="0"/>
    </xf>
    <xf numFmtId="14" fontId="4" fillId="4" borderId="13" xfId="4" applyNumberFormat="1" applyFont="1" applyFill="1" applyBorder="1" applyAlignment="1" applyProtection="1">
      <alignment horizontal="left" vertical="center"/>
      <protection locked="0"/>
    </xf>
    <xf numFmtId="4" fontId="4" fillId="4" borderId="14" xfId="3" applyNumberFormat="1" applyFont="1" applyFill="1" applyBorder="1" applyAlignment="1" applyProtection="1">
      <alignment vertical="center" wrapText="1"/>
    </xf>
    <xf numFmtId="0" fontId="4" fillId="4" borderId="13" xfId="0" applyFont="1" applyFill="1" applyBorder="1" applyAlignment="1" applyProtection="1">
      <alignment horizontal="left" vertical="center"/>
      <protection locked="0"/>
    </xf>
    <xf numFmtId="4" fontId="9" fillId="4" borderId="13" xfId="0" applyNumberFormat="1" applyFont="1" applyFill="1" applyBorder="1" applyAlignment="1">
      <alignment horizontal="right" vertical="center"/>
    </xf>
    <xf numFmtId="49" fontId="4" fillId="4" borderId="13" xfId="3" applyNumberFormat="1" applyFont="1" applyFill="1" applyBorder="1" applyAlignment="1" applyProtection="1">
      <alignment horizontal="left" vertical="center"/>
    </xf>
    <xf numFmtId="49" fontId="4" fillId="4" borderId="13" xfId="0" applyNumberFormat="1" applyFont="1" applyFill="1" applyBorder="1" applyAlignment="1" applyProtection="1">
      <alignment horizontal="left" vertical="center"/>
    </xf>
    <xf numFmtId="0" fontId="4" fillId="4" borderId="13" xfId="2" applyFont="1" applyFill="1" applyBorder="1" applyAlignment="1">
      <alignment horizontal="left" vertical="center"/>
    </xf>
    <xf numFmtId="0" fontId="4" fillId="4" borderId="13" xfId="2" applyFont="1" applyFill="1" applyBorder="1" applyAlignment="1">
      <alignment horizontal="left" vertical="center" wrapText="1"/>
    </xf>
    <xf numFmtId="4" fontId="4" fillId="4" borderId="14" xfId="2" applyNumberFormat="1" applyFont="1" applyFill="1" applyBorder="1" applyAlignment="1">
      <alignment vertical="center"/>
    </xf>
    <xf numFmtId="49" fontId="4" fillId="4" borderId="13" xfId="2" applyNumberFormat="1" applyFont="1" applyFill="1" applyBorder="1" applyAlignment="1">
      <alignment horizontal="left" vertical="center"/>
    </xf>
    <xf numFmtId="49" fontId="4" fillId="4" borderId="13" xfId="2" applyNumberFormat="1" applyFont="1" applyFill="1" applyBorder="1" applyAlignment="1">
      <alignment horizontal="left" vertical="center" wrapText="1"/>
    </xf>
    <xf numFmtId="15" fontId="4" fillId="4" borderId="13" xfId="0" applyNumberFormat="1" applyFont="1" applyFill="1" applyBorder="1" applyAlignment="1" applyProtection="1">
      <alignment horizontal="left" vertical="center" wrapText="1"/>
    </xf>
    <xf numFmtId="4" fontId="4" fillId="4" borderId="14" xfId="1" applyNumberFormat="1" applyFont="1" applyFill="1" applyBorder="1" applyAlignment="1" applyProtection="1">
      <alignment vertical="center" wrapText="1"/>
    </xf>
    <xf numFmtId="4" fontId="4" fillId="4" borderId="14" xfId="2" applyNumberFormat="1" applyFont="1" applyFill="1" applyBorder="1" applyAlignment="1" applyProtection="1">
      <alignment vertical="center" wrapText="1"/>
    </xf>
    <xf numFmtId="0" fontId="4" fillId="4" borderId="13" xfId="0" applyFont="1" applyFill="1" applyBorder="1" applyAlignment="1">
      <alignment horizontal="left"/>
    </xf>
    <xf numFmtId="0" fontId="4" fillId="4" borderId="13" xfId="0" applyFont="1" applyFill="1" applyBorder="1" applyAlignment="1">
      <alignment horizontal="left" wrapText="1"/>
    </xf>
    <xf numFmtId="4" fontId="4" fillId="4" borderId="14" xfId="0" applyNumberFormat="1" applyFont="1" applyFill="1" applyBorder="1" applyAlignment="1">
      <alignment vertical="center"/>
    </xf>
    <xf numFmtId="0" fontId="4" fillId="4" borderId="13" xfId="2" applyFont="1" applyFill="1" applyBorder="1" applyAlignment="1">
      <alignment horizontal="left" wrapText="1"/>
    </xf>
    <xf numFmtId="0" fontId="4" fillId="4" borderId="13" xfId="0" applyFont="1" applyFill="1" applyBorder="1" applyAlignment="1">
      <alignment horizontal="left" vertical="center"/>
    </xf>
    <xf numFmtId="14" fontId="4" fillId="4" borderId="13" xfId="0" applyNumberFormat="1" applyFont="1" applyFill="1" applyBorder="1" applyAlignment="1">
      <alignment horizontal="left" vertical="center"/>
    </xf>
    <xf numFmtId="0" fontId="4" fillId="4" borderId="13" xfId="0" applyFont="1" applyFill="1" applyBorder="1" applyAlignment="1">
      <alignment horizontal="left" vertical="distributed" wrapText="1"/>
    </xf>
    <xf numFmtId="4" fontId="4" fillId="4" borderId="0" xfId="2" applyNumberFormat="1" applyFont="1" applyFill="1" applyBorder="1" applyAlignment="1" applyProtection="1">
      <alignment vertical="center"/>
    </xf>
    <xf numFmtId="4" fontId="4" fillId="4" borderId="14" xfId="2" applyNumberFormat="1" applyFont="1" applyFill="1" applyBorder="1" applyAlignment="1" applyProtection="1">
      <alignment vertical="center"/>
      <protection locked="0"/>
    </xf>
    <xf numFmtId="49" fontId="4" fillId="4" borderId="13" xfId="0" applyNumberFormat="1" applyFont="1" applyFill="1" applyBorder="1" applyAlignment="1">
      <alignment horizontal="left"/>
    </xf>
    <xf numFmtId="15" fontId="4" fillId="4" borderId="13" xfId="0" applyNumberFormat="1" applyFont="1" applyFill="1" applyBorder="1" applyAlignment="1">
      <alignment horizontal="left"/>
    </xf>
    <xf numFmtId="15" fontId="4" fillId="4" borderId="13" xfId="0" applyNumberFormat="1" applyFont="1" applyFill="1" applyBorder="1" applyAlignment="1">
      <alignment horizontal="left" vertical="center" wrapText="1"/>
    </xf>
    <xf numFmtId="4" fontId="4" fillId="4" borderId="14" xfId="2" applyNumberFormat="1" applyFont="1" applyFill="1" applyBorder="1" applyAlignment="1">
      <alignment vertical="center" wrapText="1"/>
    </xf>
    <xf numFmtId="15" fontId="4" fillId="4" borderId="13" xfId="0" applyNumberFormat="1" applyFont="1" applyFill="1" applyBorder="1" applyAlignment="1">
      <alignment horizontal="left" vertical="center"/>
    </xf>
    <xf numFmtId="4" fontId="4" fillId="4" borderId="14" xfId="0" applyNumberFormat="1" applyFont="1" applyFill="1" applyBorder="1" applyAlignment="1" applyProtection="1">
      <alignment vertical="center" wrapText="1"/>
    </xf>
    <xf numFmtId="43" fontId="4" fillId="4" borderId="13" xfId="1" applyFont="1" applyFill="1" applyBorder="1" applyAlignment="1">
      <alignment horizontal="left" vertical="center"/>
    </xf>
    <xf numFmtId="44" fontId="14" fillId="0" borderId="13" xfId="0" applyNumberFormat="1" applyFont="1" applyBorder="1" applyAlignment="1">
      <alignment horizontal="left" vertical="center" wrapText="1"/>
    </xf>
    <xf numFmtId="0" fontId="17" fillId="0" borderId="0" xfId="0" applyFont="1"/>
    <xf numFmtId="9" fontId="0" fillId="0" borderId="0" xfId="0" applyNumberFormat="1"/>
    <xf numFmtId="0" fontId="7" fillId="6" borderId="13"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3" xfId="0" applyFont="1" applyFill="1" applyBorder="1" applyAlignment="1">
      <alignment horizontal="center" vertical="center"/>
    </xf>
    <xf numFmtId="0" fontId="7" fillId="5" borderId="13" xfId="0" applyFont="1" applyFill="1" applyBorder="1" applyAlignment="1">
      <alignment horizontal="center" vertical="center"/>
    </xf>
    <xf numFmtId="0" fontId="7" fillId="7" borderId="13" xfId="0" applyFont="1" applyFill="1" applyBorder="1" applyAlignment="1">
      <alignment horizontal="center" vertical="center"/>
    </xf>
    <xf numFmtId="0" fontId="7" fillId="8" borderId="13" xfId="0" applyFont="1" applyFill="1" applyBorder="1" applyAlignment="1">
      <alignment horizontal="center" vertical="center"/>
    </xf>
    <xf numFmtId="0" fontId="7" fillId="9" borderId="13" xfId="0" applyFont="1" applyFill="1" applyBorder="1" applyAlignment="1">
      <alignment horizontal="center" vertical="center"/>
    </xf>
    <xf numFmtId="0" fontId="7" fillId="10" borderId="13" xfId="0" applyFont="1" applyFill="1" applyBorder="1" applyAlignment="1">
      <alignment horizontal="center" vertical="center"/>
    </xf>
    <xf numFmtId="0" fontId="7" fillId="11" borderId="13" xfId="0" applyFont="1" applyFill="1" applyBorder="1" applyAlignment="1">
      <alignment horizontal="center" vertical="center"/>
    </xf>
    <xf numFmtId="0" fontId="7" fillId="12" borderId="13" xfId="0" applyFont="1" applyFill="1" applyBorder="1" applyAlignment="1">
      <alignment horizontal="center" vertical="center"/>
    </xf>
    <xf numFmtId="0" fontId="7" fillId="13" borderId="13" xfId="0" applyFont="1" applyFill="1" applyBorder="1" applyAlignment="1">
      <alignment horizontal="center" vertical="center"/>
    </xf>
    <xf numFmtId="43" fontId="0" fillId="0" borderId="0" xfId="1" applyFont="1" applyBorder="1"/>
    <xf numFmtId="43" fontId="0" fillId="0" borderId="0" xfId="1" applyFont="1"/>
    <xf numFmtId="4" fontId="7" fillId="4" borderId="13" xfId="0" applyNumberFormat="1" applyFont="1" applyFill="1" applyBorder="1" applyAlignment="1">
      <alignment vertical="center"/>
    </xf>
    <xf numFmtId="4" fontId="4" fillId="4" borderId="13" xfId="2" applyNumberFormat="1" applyFont="1" applyFill="1" applyBorder="1" applyAlignment="1">
      <alignment vertical="center"/>
    </xf>
    <xf numFmtId="4" fontId="4" fillId="4" borderId="13" xfId="2" applyNumberFormat="1" applyFont="1" applyFill="1" applyBorder="1" applyAlignment="1" applyProtection="1">
      <alignment vertical="center"/>
    </xf>
    <xf numFmtId="0" fontId="7" fillId="4" borderId="0" xfId="0" applyNumberFormat="1" applyFont="1" applyFill="1" applyBorder="1" applyAlignment="1">
      <alignment vertical="center"/>
    </xf>
    <xf numFmtId="4" fontId="4" fillId="4" borderId="0" xfId="2" applyNumberFormat="1" applyFont="1" applyFill="1" applyBorder="1" applyAlignment="1">
      <alignment vertical="center"/>
    </xf>
    <xf numFmtId="0" fontId="0" fillId="4" borderId="0" xfId="0" applyFill="1" applyBorder="1"/>
    <xf numFmtId="0" fontId="4" fillId="4" borderId="13" xfId="5" applyFont="1" applyFill="1" applyBorder="1" applyAlignment="1" applyProtection="1">
      <alignment horizontal="left" vertical="center"/>
    </xf>
    <xf numFmtId="14" fontId="4" fillId="4" borderId="13" xfId="5" applyNumberFormat="1" applyFont="1" applyFill="1" applyBorder="1" applyAlignment="1" applyProtection="1">
      <alignment horizontal="left" vertical="center"/>
    </xf>
    <xf numFmtId="0" fontId="4" fillId="4" borderId="13" xfId="5" applyFont="1" applyFill="1" applyBorder="1" applyAlignment="1" applyProtection="1">
      <alignment horizontal="left" vertical="center" wrapText="1"/>
    </xf>
    <xf numFmtId="16" fontId="7" fillId="4" borderId="11" xfId="0" applyNumberFormat="1" applyFont="1" applyFill="1" applyBorder="1" applyAlignment="1">
      <alignment vertical="center"/>
    </xf>
    <xf numFmtId="0" fontId="18" fillId="4" borderId="0" xfId="0" applyFont="1" applyFill="1"/>
    <xf numFmtId="14" fontId="4" fillId="4" borderId="13" xfId="3" applyNumberFormat="1" applyFont="1" applyFill="1" applyBorder="1" applyAlignment="1" applyProtection="1">
      <alignment horizontal="left" vertical="center" wrapText="1"/>
    </xf>
    <xf numFmtId="43" fontId="0" fillId="0" borderId="0" xfId="0" applyNumberFormat="1"/>
    <xf numFmtId="0" fontId="7" fillId="7" borderId="11" xfId="0" applyFont="1" applyFill="1" applyBorder="1" applyAlignment="1">
      <alignment horizontal="center" vertical="center"/>
    </xf>
    <xf numFmtId="0" fontId="7" fillId="14" borderId="13" xfId="0" applyFont="1" applyFill="1" applyBorder="1" applyAlignment="1">
      <alignment horizontal="center" vertical="center"/>
    </xf>
    <xf numFmtId="164" fontId="14" fillId="0" borderId="13" xfId="0" applyNumberFormat="1" applyFont="1" applyFill="1" applyBorder="1" applyAlignment="1">
      <alignment horizontal="center" vertical="center"/>
    </xf>
    <xf numFmtId="49" fontId="4" fillId="15" borderId="13" xfId="2" applyNumberFormat="1" applyFont="1" applyFill="1" applyBorder="1" applyAlignment="1">
      <alignment horizontal="left" vertical="center"/>
    </xf>
    <xf numFmtId="0" fontId="4" fillId="15" borderId="13" xfId="2" applyFont="1" applyFill="1" applyBorder="1" applyAlignment="1" applyProtection="1">
      <alignment horizontal="left" vertical="center"/>
    </xf>
    <xf numFmtId="49" fontId="4" fillId="15" borderId="13" xfId="2" applyNumberFormat="1" applyFont="1" applyFill="1" applyBorder="1" applyAlignment="1">
      <alignment horizontal="left" vertical="center" wrapText="1"/>
    </xf>
    <xf numFmtId="4" fontId="4" fillId="15" borderId="14" xfId="2" applyNumberFormat="1" applyFont="1" applyFill="1" applyBorder="1" applyAlignment="1">
      <alignment vertical="center"/>
    </xf>
    <xf numFmtId="0" fontId="7" fillId="15" borderId="11" xfId="0" applyNumberFormat="1" applyFont="1" applyFill="1" applyBorder="1" applyAlignment="1">
      <alignment vertical="center"/>
    </xf>
    <xf numFmtId="4" fontId="7" fillId="15" borderId="11" xfId="0" applyNumberFormat="1" applyFont="1" applyFill="1" applyBorder="1" applyAlignment="1">
      <alignment vertical="center"/>
    </xf>
    <xf numFmtId="4" fontId="4" fillId="15" borderId="11" xfId="2" applyNumberFormat="1" applyFont="1" applyFill="1" applyBorder="1" applyAlignment="1">
      <alignment vertical="center"/>
    </xf>
    <xf numFmtId="4" fontId="4" fillId="15" borderId="11" xfId="2" applyNumberFormat="1" applyFont="1" applyFill="1" applyBorder="1" applyAlignment="1" applyProtection="1">
      <alignment vertical="center"/>
    </xf>
    <xf numFmtId="0" fontId="4" fillId="15" borderId="13" xfId="0" applyFont="1" applyFill="1" applyBorder="1" applyAlignment="1" applyProtection="1">
      <alignment horizontal="left" vertical="center"/>
      <protection locked="0"/>
    </xf>
    <xf numFmtId="0" fontId="4" fillId="15" borderId="13" xfId="3" applyFont="1" applyFill="1" applyBorder="1" applyAlignment="1" applyProtection="1">
      <alignment horizontal="left" vertical="center" wrapText="1"/>
    </xf>
    <xf numFmtId="0" fontId="4" fillId="15" borderId="13" xfId="4" applyFont="1" applyFill="1" applyBorder="1" applyAlignment="1" applyProtection="1">
      <alignment horizontal="left" vertical="center" wrapText="1"/>
      <protection locked="0"/>
    </xf>
    <xf numFmtId="4" fontId="9" fillId="15" borderId="13" xfId="0" applyNumberFormat="1" applyFont="1" applyFill="1" applyBorder="1" applyAlignment="1">
      <alignment horizontal="right" vertical="center"/>
    </xf>
    <xf numFmtId="0" fontId="4" fillId="15" borderId="13" xfId="2" applyFont="1" applyFill="1" applyBorder="1" applyAlignment="1">
      <alignment horizontal="left" vertical="center"/>
    </xf>
    <xf numFmtId="15" fontId="4" fillId="15" borderId="13" xfId="0" applyNumberFormat="1" applyFont="1" applyFill="1" applyBorder="1" applyAlignment="1">
      <alignment horizontal="left" vertical="center"/>
    </xf>
    <xf numFmtId="43" fontId="4" fillId="4" borderId="14" xfId="1" applyFont="1" applyFill="1" applyBorder="1" applyAlignment="1">
      <alignment vertical="center"/>
    </xf>
    <xf numFmtId="0" fontId="7" fillId="16" borderId="13" xfId="0" applyFont="1" applyFill="1" applyBorder="1" applyAlignment="1">
      <alignment horizontal="center" vertical="center"/>
    </xf>
    <xf numFmtId="49" fontId="4" fillId="16" borderId="13" xfId="2" applyNumberFormat="1" applyFont="1" applyFill="1" applyBorder="1" applyAlignment="1">
      <alignment horizontal="left" vertical="center"/>
    </xf>
    <xf numFmtId="0" fontId="4" fillId="16" borderId="13" xfId="2" applyFont="1" applyFill="1" applyBorder="1" applyAlignment="1" applyProtection="1">
      <alignment horizontal="left" vertical="center"/>
    </xf>
    <xf numFmtId="49" fontId="4" fillId="16" borderId="13" xfId="2" applyNumberFormat="1" applyFont="1" applyFill="1" applyBorder="1" applyAlignment="1">
      <alignment horizontal="left" vertical="center" wrapText="1"/>
    </xf>
    <xf numFmtId="4" fontId="4" fillId="16" borderId="14" xfId="2" applyNumberFormat="1" applyFont="1" applyFill="1" applyBorder="1" applyAlignment="1">
      <alignment vertical="center"/>
    </xf>
    <xf numFmtId="0" fontId="7" fillId="16" borderId="11" xfId="0" applyNumberFormat="1" applyFont="1" applyFill="1" applyBorder="1" applyAlignment="1">
      <alignment vertical="center"/>
    </xf>
    <xf numFmtId="4" fontId="7" fillId="16" borderId="11" xfId="0" applyNumberFormat="1" applyFont="1" applyFill="1" applyBorder="1" applyAlignment="1">
      <alignment vertical="center"/>
    </xf>
    <xf numFmtId="4" fontId="4" fillId="16" borderId="11" xfId="2" applyNumberFormat="1" applyFont="1" applyFill="1" applyBorder="1" applyAlignment="1">
      <alignment vertical="center"/>
    </xf>
    <xf numFmtId="4" fontId="4" fillId="16" borderId="11" xfId="2" applyNumberFormat="1" applyFont="1" applyFill="1" applyBorder="1" applyAlignment="1" applyProtection="1">
      <alignment vertical="center"/>
    </xf>
    <xf numFmtId="43" fontId="7" fillId="4" borderId="13" xfId="1" applyNumberFormat="1" applyFont="1" applyFill="1" applyBorder="1" applyAlignment="1">
      <alignment vertical="center"/>
    </xf>
    <xf numFmtId="0" fontId="13" fillId="0" borderId="0" xfId="0" applyFont="1" applyBorder="1" applyAlignment="1">
      <alignment horizontal="center" vertical="center"/>
    </xf>
    <xf numFmtId="0" fontId="7" fillId="2" borderId="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3" fillId="2" borderId="2" xfId="0" applyFont="1" applyFill="1" applyBorder="1" applyAlignment="1">
      <alignment horizontal="center"/>
    </xf>
    <xf numFmtId="0" fontId="2" fillId="2" borderId="0" xfId="0" applyFont="1" applyFill="1" applyBorder="1" applyAlignment="1">
      <alignment horizontal="center"/>
    </xf>
    <xf numFmtId="164" fontId="2" fillId="2" borderId="4" xfId="0" applyNumberFormat="1" applyFont="1" applyFill="1" applyBorder="1" applyAlignment="1">
      <alignment horizontal="center"/>
    </xf>
    <xf numFmtId="0" fontId="2" fillId="2" borderId="5" xfId="0" applyFont="1" applyFill="1" applyBorder="1" applyAlignment="1">
      <alignment horizontal="center"/>
    </xf>
    <xf numFmtId="0" fontId="3" fillId="0" borderId="0" xfId="0" applyFont="1" applyBorder="1" applyAlignment="1">
      <alignment horizontal="right" vertical="center"/>
    </xf>
    <xf numFmtId="0" fontId="12" fillId="0" borderId="0" xfId="0" applyFont="1" applyBorder="1"/>
    <xf numFmtId="0" fontId="2" fillId="2" borderId="7" xfId="0" applyFont="1" applyFill="1" applyBorder="1" applyAlignment="1">
      <alignment horizontal="center"/>
    </xf>
    <xf numFmtId="0" fontId="12" fillId="2" borderId="0" xfId="0" applyFont="1" applyFill="1"/>
    <xf numFmtId="0" fontId="0" fillId="2" borderId="3" xfId="0" applyFill="1" applyBorder="1" applyAlignment="1">
      <alignment horizontal="center"/>
    </xf>
    <xf numFmtId="0" fontId="0" fillId="2" borderId="8" xfId="0" applyFill="1" applyBorder="1" applyAlignment="1">
      <alignment horizontal="center"/>
    </xf>
    <xf numFmtId="0" fontId="14" fillId="2" borderId="13" xfId="0" applyFont="1" applyFill="1" applyBorder="1" applyAlignment="1">
      <alignment horizontal="center" vertical="center" wrapText="1"/>
    </xf>
    <xf numFmtId="0" fontId="3" fillId="0" borderId="37" xfId="0" applyFont="1" applyBorder="1" applyAlignment="1">
      <alignment vertical="center"/>
    </xf>
    <xf numFmtId="0" fontId="19" fillId="0" borderId="37" xfId="0" applyFont="1" applyBorder="1" applyAlignment="1">
      <alignment horizontal="center" vertical="center"/>
    </xf>
    <xf numFmtId="0" fontId="11" fillId="0" borderId="0" xfId="0" applyFont="1" applyAlignment="1">
      <alignment horizontal="center"/>
    </xf>
    <xf numFmtId="164" fontId="6" fillId="0" borderId="17" xfId="6" applyNumberFormat="1" applyFont="1" applyFill="1" applyBorder="1" applyAlignment="1">
      <alignment horizontal="right" vertical="center"/>
    </xf>
    <xf numFmtId="44" fontId="6" fillId="0" borderId="11" xfId="6" applyNumberFormat="1" applyFont="1" applyFill="1" applyBorder="1" applyAlignment="1">
      <alignment horizontal="right" vertical="center"/>
    </xf>
    <xf numFmtId="0" fontId="13" fillId="0" borderId="0" xfId="0" applyFont="1" applyBorder="1" applyAlignment="1">
      <alignment horizontal="center" vertical="center"/>
    </xf>
    <xf numFmtId="0" fontId="14" fillId="2" borderId="17"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9" fillId="2" borderId="18" xfId="0" applyFont="1" applyFill="1" applyBorder="1" applyAlignment="1">
      <alignment horizontal="left"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12" xfId="0" applyFont="1" applyFill="1" applyBorder="1" applyAlignment="1">
      <alignment horizontal="left" vertical="center"/>
    </xf>
    <xf numFmtId="0" fontId="19" fillId="2" borderId="37" xfId="0" applyFont="1" applyFill="1" applyBorder="1" applyAlignment="1">
      <alignment horizontal="left" vertical="center"/>
    </xf>
    <xf numFmtId="0" fontId="19" fillId="2" borderId="32" xfId="0" applyFont="1" applyFill="1" applyBorder="1" applyAlignment="1">
      <alignment horizontal="left" vertical="center"/>
    </xf>
    <xf numFmtId="0" fontId="13" fillId="0" borderId="0" xfId="0" applyFont="1" applyAlignment="1">
      <alignment horizontal="center" vertical="top" wrapText="1"/>
    </xf>
    <xf numFmtId="0" fontId="15" fillId="0" borderId="17" xfId="0" applyFont="1" applyBorder="1" applyAlignment="1">
      <alignment horizontal="center" vertical="center"/>
    </xf>
    <xf numFmtId="0" fontId="15" fillId="0" borderId="11" xfId="0" applyFont="1" applyBorder="1" applyAlignment="1">
      <alignment horizontal="center" vertical="center"/>
    </xf>
    <xf numFmtId="49" fontId="15" fillId="0" borderId="17" xfId="0" applyNumberFormat="1" applyFont="1" applyBorder="1" applyAlignment="1">
      <alignment horizontal="center" vertical="center"/>
    </xf>
    <xf numFmtId="49" fontId="15" fillId="0" borderId="11" xfId="0" applyNumberFormat="1" applyFont="1" applyBorder="1" applyAlignment="1">
      <alignment horizontal="center" vertical="center"/>
    </xf>
    <xf numFmtId="164" fontId="6" fillId="0" borderId="17" xfId="6" applyNumberFormat="1" applyFont="1" applyFill="1" applyBorder="1" applyAlignment="1">
      <alignment horizontal="center" vertical="center"/>
    </xf>
    <xf numFmtId="44" fontId="6" fillId="0" borderId="11" xfId="6" applyNumberFormat="1" applyFont="1" applyFill="1" applyBorder="1" applyAlignment="1">
      <alignment horizontal="center" vertical="center"/>
    </xf>
    <xf numFmtId="0" fontId="13" fillId="0" borderId="0" xfId="0" applyFont="1" applyAlignment="1">
      <alignment horizontal="center" wrapText="1"/>
    </xf>
    <xf numFmtId="0" fontId="19" fillId="0" borderId="0" xfId="0" applyFont="1" applyBorder="1" applyAlignment="1">
      <alignment vertical="center"/>
    </xf>
    <xf numFmtId="0" fontId="7" fillId="2" borderId="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3" fillId="2" borderId="1" xfId="0" applyFont="1" applyFill="1" applyBorder="1" applyAlignment="1">
      <alignment horizontal="center"/>
    </xf>
    <xf numFmtId="0" fontId="3" fillId="2" borderId="2" xfId="0" applyFont="1" applyFill="1" applyBorder="1" applyAlignment="1">
      <alignment horizontal="center"/>
    </xf>
    <xf numFmtId="4" fontId="2" fillId="2" borderId="6" xfId="0" applyNumberFormat="1" applyFont="1" applyFill="1" applyBorder="1" applyAlignment="1">
      <alignment horizontal="center"/>
    </xf>
    <xf numFmtId="0" fontId="2" fillId="2" borderId="7" xfId="0" applyFont="1" applyFill="1" applyBorder="1" applyAlignment="1">
      <alignment horizontal="center"/>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19" fillId="2" borderId="1" xfId="0" applyFont="1" applyFill="1" applyBorder="1" applyAlignment="1">
      <alignment vertical="center"/>
    </xf>
    <xf numFmtId="0" fontId="19" fillId="2" borderId="2" xfId="0" applyFont="1" applyFill="1" applyBorder="1" applyAlignment="1">
      <alignment vertical="center"/>
    </xf>
    <xf numFmtId="0" fontId="19" fillId="2" borderId="3" xfId="0" applyFont="1" applyFill="1" applyBorder="1" applyAlignment="1">
      <alignment vertical="center"/>
    </xf>
    <xf numFmtId="0" fontId="19" fillId="2" borderId="39" xfId="0" applyFont="1" applyFill="1" applyBorder="1" applyAlignment="1">
      <alignment vertical="center"/>
    </xf>
    <xf numFmtId="0" fontId="19" fillId="2" borderId="37" xfId="0" applyFont="1" applyFill="1" applyBorder="1" applyAlignment="1">
      <alignment vertical="center"/>
    </xf>
    <xf numFmtId="0" fontId="19" fillId="2" borderId="40" xfId="0" applyFont="1" applyFill="1" applyBorder="1" applyAlignment="1">
      <alignment vertical="center"/>
    </xf>
    <xf numFmtId="0" fontId="19" fillId="2" borderId="39" xfId="0" applyFont="1" applyFill="1" applyBorder="1" applyAlignment="1">
      <alignment horizontal="left" vertical="center"/>
    </xf>
    <xf numFmtId="0" fontId="19" fillId="2" borderId="40" xfId="0" applyFont="1" applyFill="1" applyBorder="1" applyAlignment="1">
      <alignment horizontal="left" vertical="center"/>
    </xf>
    <xf numFmtId="0" fontId="3" fillId="2" borderId="41" xfId="0" applyFont="1" applyFill="1" applyBorder="1" applyAlignment="1">
      <alignment horizontal="center"/>
    </xf>
    <xf numFmtId="0" fontId="3" fillId="2" borderId="21" xfId="0" applyFont="1" applyFill="1" applyBorder="1" applyAlignment="1">
      <alignment horizontal="center"/>
    </xf>
    <xf numFmtId="0" fontId="3" fillId="2" borderId="42" xfId="0" applyFont="1" applyFill="1" applyBorder="1" applyAlignment="1">
      <alignment horizontal="center"/>
    </xf>
    <xf numFmtId="164" fontId="2" fillId="2" borderId="4" xfId="0" applyNumberFormat="1"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19" fillId="2" borderId="1"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3" fillId="2" borderId="3" xfId="0" applyFont="1" applyFill="1" applyBorder="1" applyAlignment="1">
      <alignment horizontal="center"/>
    </xf>
    <xf numFmtId="164" fontId="2" fillId="2" borderId="4" xfId="0" applyNumberFormat="1"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164" fontId="2" fillId="2" borderId="6" xfId="0" applyNumberFormat="1"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cellXfs>
  <cellStyles count="7">
    <cellStyle name="Millares" xfId="1" builtinId="3"/>
    <cellStyle name="Normal" xfId="0" builtinId="0"/>
    <cellStyle name="Normal_All" xfId="6"/>
    <cellStyle name="Normal_Copia de PADRONGENERAL13-02-2004" xfId="2"/>
    <cellStyle name="Normal_PADRON DE CONSUMO" xfId="4"/>
    <cellStyle name="Normal_PADRON GENERAL (viejo)" xfId="3"/>
    <cellStyle name="Normal_PADRON GENERAL ACTIVO FIJO" xf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25904</xdr:colOff>
      <xdr:row>0</xdr:row>
      <xdr:rowOff>83099</xdr:rowOff>
    </xdr:from>
    <xdr:to>
      <xdr:col>2</xdr:col>
      <xdr:colOff>1050283</xdr:colOff>
      <xdr:row>3</xdr:row>
      <xdr:rowOff>42029</xdr:rowOff>
    </xdr:to>
    <xdr:pic>
      <xdr:nvPicPr>
        <xdr:cNvPr id="4" name="1 Imagen"/>
        <xdr:cNvPicPr>
          <a:picLocks noChangeAspect="1"/>
        </xdr:cNvPicPr>
      </xdr:nvPicPr>
      <xdr:blipFill>
        <a:blip xmlns:r="http://schemas.openxmlformats.org/officeDocument/2006/relationships" r:embed="rId1"/>
        <a:stretch>
          <a:fillRect/>
        </a:stretch>
      </xdr:blipFill>
      <xdr:spPr>
        <a:xfrm>
          <a:off x="384492" y="83099"/>
          <a:ext cx="1472615" cy="76575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9"/>
  <sheetViews>
    <sheetView tabSelected="1" zoomScaleNormal="100" workbookViewId="0">
      <selection activeCell="I22" sqref="I22"/>
    </sheetView>
  </sheetViews>
  <sheetFormatPr baseColWidth="10" defaultRowHeight="15"/>
  <cols>
    <col min="1" max="1" width="5.42578125" customWidth="1"/>
    <col min="2" max="2" width="6.7109375" customWidth="1"/>
    <col min="3" max="4" width="22.7109375" customWidth="1"/>
    <col min="5" max="5" width="23.7109375" customWidth="1"/>
    <col min="6" max="6" width="19.5703125" customWidth="1"/>
    <col min="7" max="8" width="20.85546875" customWidth="1"/>
    <col min="9" max="9" width="20.28515625" customWidth="1"/>
    <col min="10" max="10" width="37.28515625" customWidth="1"/>
    <col min="11" max="11" width="22.7109375" hidden="1" customWidth="1"/>
  </cols>
  <sheetData>
    <row r="1" spans="2:11" ht="21">
      <c r="B1" s="294"/>
      <c r="C1" s="294"/>
      <c r="D1" s="294"/>
      <c r="E1" s="294"/>
      <c r="F1" s="294"/>
      <c r="G1" s="294"/>
      <c r="H1" s="294"/>
      <c r="I1" s="294"/>
      <c r="J1" s="294"/>
      <c r="K1" s="294"/>
    </row>
    <row r="2" spans="2:11" ht="21">
      <c r="B2" s="294" t="s">
        <v>2298</v>
      </c>
      <c r="C2" s="294"/>
      <c r="D2" s="294"/>
      <c r="E2" s="294"/>
      <c r="F2" s="294"/>
      <c r="G2" s="294"/>
      <c r="H2" s="294"/>
      <c r="I2" s="294"/>
      <c r="J2" s="294"/>
      <c r="K2" s="294"/>
    </row>
    <row r="3" spans="2:11" s="126" customFormat="1" ht="21">
      <c r="B3" s="294" t="s">
        <v>2299</v>
      </c>
      <c r="C3" s="294"/>
      <c r="D3" s="294"/>
      <c r="E3" s="294"/>
      <c r="F3" s="294"/>
      <c r="G3" s="294"/>
      <c r="H3" s="294"/>
      <c r="I3" s="294"/>
      <c r="J3" s="294"/>
      <c r="K3" s="294"/>
    </row>
    <row r="4" spans="2:11" s="126" customFormat="1" ht="21">
      <c r="B4" s="294" t="s">
        <v>2300</v>
      </c>
      <c r="C4" s="294"/>
      <c r="D4" s="294"/>
      <c r="E4" s="294"/>
      <c r="F4" s="294"/>
      <c r="G4" s="294"/>
      <c r="H4" s="294"/>
      <c r="I4" s="294"/>
      <c r="J4" s="294"/>
      <c r="K4" s="294"/>
    </row>
    <row r="5" spans="2:11" s="126" customFormat="1" ht="12.75">
      <c r="B5" s="127"/>
      <c r="C5" s="127"/>
      <c r="D5" s="127"/>
      <c r="E5" s="127"/>
      <c r="F5" s="127"/>
      <c r="G5" s="127"/>
      <c r="H5" s="127"/>
      <c r="I5" s="127"/>
      <c r="J5" s="127"/>
      <c r="K5" s="127"/>
    </row>
    <row r="6" spans="2:11" s="126" customFormat="1" ht="12.75">
      <c r="B6" s="297"/>
      <c r="C6" s="297"/>
      <c r="D6" s="297"/>
      <c r="E6" s="297"/>
      <c r="F6" s="297"/>
      <c r="G6" s="297"/>
      <c r="H6" s="297"/>
      <c r="I6" s="297"/>
      <c r="J6" s="297"/>
      <c r="K6" s="297"/>
    </row>
    <row r="7" spans="2:11" s="126" customFormat="1" ht="12.75">
      <c r="B7" s="278"/>
      <c r="C7" s="278"/>
      <c r="D7" s="278"/>
      <c r="E7" s="278"/>
      <c r="F7" s="278"/>
      <c r="G7" s="278"/>
      <c r="H7" s="278"/>
      <c r="I7" s="278"/>
      <c r="J7" s="278"/>
      <c r="K7" s="278"/>
    </row>
    <row r="8" spans="2:11" s="126" customFormat="1" ht="18.75">
      <c r="B8" s="292"/>
      <c r="C8" s="292"/>
      <c r="D8" s="292"/>
      <c r="E8" s="292"/>
      <c r="F8" s="292"/>
      <c r="G8" s="292"/>
      <c r="H8" s="292"/>
      <c r="I8" s="292"/>
      <c r="J8" s="293" t="s">
        <v>2344</v>
      </c>
      <c r="K8" s="292"/>
    </row>
    <row r="9" spans="2:11" s="126" customFormat="1" ht="15.75" customHeight="1">
      <c r="B9" s="305" t="s">
        <v>2341</v>
      </c>
      <c r="C9" s="306"/>
      <c r="D9" s="306"/>
      <c r="E9" s="306"/>
      <c r="F9" s="306"/>
      <c r="G9" s="306"/>
      <c r="H9" s="306"/>
      <c r="I9" s="306"/>
      <c r="J9" s="307"/>
      <c r="K9" s="285"/>
    </row>
    <row r="10" spans="2:11" s="126" customFormat="1" ht="15.75" customHeight="1">
      <c r="B10" s="308" t="s">
        <v>2342</v>
      </c>
      <c r="C10" s="309"/>
      <c r="D10" s="309"/>
      <c r="E10" s="309"/>
      <c r="F10" s="309"/>
      <c r="G10" s="309"/>
      <c r="H10" s="309"/>
      <c r="I10" s="309"/>
      <c r="J10" s="310"/>
      <c r="K10" s="285"/>
    </row>
    <row r="11" spans="2:11" s="126" customFormat="1" ht="12.75">
      <c r="B11" s="298" t="s">
        <v>2301</v>
      </c>
      <c r="C11" s="298" t="s">
        <v>2302</v>
      </c>
      <c r="D11" s="298" t="s">
        <v>2267</v>
      </c>
      <c r="E11" s="298" t="s">
        <v>2302</v>
      </c>
      <c r="F11" s="300" t="s">
        <v>2303</v>
      </c>
      <c r="G11" s="301"/>
      <c r="H11" s="301"/>
      <c r="I11" s="302"/>
      <c r="J11" s="298" t="s">
        <v>2304</v>
      </c>
      <c r="K11" s="303" t="s">
        <v>2305</v>
      </c>
    </row>
    <row r="12" spans="2:11" s="126" customFormat="1" ht="12.75">
      <c r="B12" s="299"/>
      <c r="C12" s="299"/>
      <c r="D12" s="299"/>
      <c r="E12" s="299"/>
      <c r="F12" s="291" t="s">
        <v>2265</v>
      </c>
      <c r="G12" s="291" t="s">
        <v>2306</v>
      </c>
      <c r="H12" s="291" t="s">
        <v>2311</v>
      </c>
      <c r="I12" s="291" t="s">
        <v>2270</v>
      </c>
      <c r="J12" s="299"/>
      <c r="K12" s="304"/>
    </row>
    <row r="13" spans="2:11" s="126" customFormat="1" ht="12.75">
      <c r="B13" s="312">
        <v>1</v>
      </c>
      <c r="C13" s="314" t="s">
        <v>2307</v>
      </c>
      <c r="D13" s="314" t="s">
        <v>2308</v>
      </c>
      <c r="E13" s="128" t="s">
        <v>2309</v>
      </c>
      <c r="F13" s="129">
        <v>16694000</v>
      </c>
      <c r="G13" s="130"/>
      <c r="H13" s="221">
        <v>16694000</v>
      </c>
      <c r="I13" s="316">
        <v>36239444.340000004</v>
      </c>
      <c r="J13" s="295">
        <f>SUM(I13:I14)</f>
        <v>36239444.340000004</v>
      </c>
      <c r="K13" s="131"/>
    </row>
    <row r="14" spans="2:11" s="126" customFormat="1" ht="12.75">
      <c r="B14" s="313"/>
      <c r="C14" s="315"/>
      <c r="D14" s="315"/>
      <c r="E14" s="128" t="s">
        <v>2310</v>
      </c>
      <c r="F14" s="130"/>
      <c r="G14" s="129">
        <v>24177660.690000001</v>
      </c>
      <c r="H14" s="132">
        <v>19545444.34</v>
      </c>
      <c r="I14" s="317"/>
      <c r="J14" s="296"/>
      <c r="K14" s="131"/>
    </row>
    <row r="15" spans="2:11" s="126" customFormat="1" ht="12.75">
      <c r="F15" s="144">
        <f>SUM(F13)</f>
        <v>16694000</v>
      </c>
      <c r="G15" s="144">
        <f>SUM(G13:G14)</f>
        <v>24177660.690000001</v>
      </c>
      <c r="H15" s="144"/>
      <c r="I15" s="252">
        <f>SUM(I13)</f>
        <v>36239444.340000004</v>
      </c>
      <c r="J15" s="133">
        <f>SUM(J13)</f>
        <v>36239444.340000004</v>
      </c>
    </row>
    <row r="16" spans="2:11" s="126" customFormat="1" ht="12.75"/>
    <row r="17" spans="2:11" s="126" customFormat="1" ht="12.75"/>
    <row r="18" spans="2:11" s="126" customFormat="1" ht="12.75"/>
    <row r="19" spans="2:11" s="126" customFormat="1" ht="12.75">
      <c r="G19" s="143"/>
    </row>
    <row r="20" spans="2:11" s="126" customFormat="1" ht="12.75">
      <c r="B20" s="318"/>
      <c r="C20" s="318"/>
      <c r="D20" s="318"/>
      <c r="E20" s="318"/>
      <c r="F20" s="134"/>
      <c r="G20" s="134"/>
      <c r="H20" s="146"/>
      <c r="I20" s="134"/>
      <c r="J20" s="134"/>
    </row>
    <row r="21" spans="2:11" s="126" customFormat="1" ht="12.75">
      <c r="C21" s="135"/>
      <c r="D21" s="135"/>
      <c r="E21" s="135"/>
      <c r="F21" s="135"/>
      <c r="G21" s="135"/>
      <c r="H21" s="141"/>
      <c r="I21" s="135"/>
      <c r="J21" s="135"/>
    </row>
    <row r="22" spans="2:11" s="126" customFormat="1" ht="12.75">
      <c r="C22" s="136"/>
      <c r="D22" s="136"/>
      <c r="E22" s="136"/>
      <c r="F22" s="137"/>
      <c r="G22" s="137"/>
      <c r="H22" s="142"/>
      <c r="I22" s="137"/>
    </row>
    <row r="23" spans="2:11" s="140" customFormat="1">
      <c r="B23" s="311"/>
      <c r="C23" s="311"/>
      <c r="D23" s="311"/>
      <c r="E23" s="311"/>
      <c r="F23" s="138"/>
      <c r="G23" s="138"/>
      <c r="H23" s="138"/>
      <c r="I23" s="138"/>
      <c r="J23" s="139"/>
      <c r="K23" s="126"/>
    </row>
    <row r="24" spans="2:11" s="126" customFormat="1" ht="12.75">
      <c r="H24" s="143"/>
    </row>
    <row r="26" spans="2:11">
      <c r="H26" s="2"/>
    </row>
    <row r="29" spans="2:11">
      <c r="I29" s="2"/>
    </row>
  </sheetData>
  <mergeCells count="21">
    <mergeCell ref="B23:E23"/>
    <mergeCell ref="B13:B14"/>
    <mergeCell ref="C13:C14"/>
    <mergeCell ref="D13:D14"/>
    <mergeCell ref="I13:I14"/>
    <mergeCell ref="B20:E20"/>
    <mergeCell ref="B1:K1"/>
    <mergeCell ref="B2:K2"/>
    <mergeCell ref="B3:K3"/>
    <mergeCell ref="B4:K4"/>
    <mergeCell ref="J13:J14"/>
    <mergeCell ref="B6:K6"/>
    <mergeCell ref="B11:B12"/>
    <mergeCell ref="C11:C12"/>
    <mergeCell ref="D11:D12"/>
    <mergeCell ref="E11:E12"/>
    <mergeCell ref="F11:I11"/>
    <mergeCell ref="J11:J12"/>
    <mergeCell ref="K11:K12"/>
    <mergeCell ref="B9:J9"/>
    <mergeCell ref="B10:J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topLeftCell="A15" zoomScaleNormal="100" workbookViewId="0">
      <selection activeCell="S23" sqref="S23"/>
    </sheetView>
  </sheetViews>
  <sheetFormatPr baseColWidth="10" defaultRowHeight="15"/>
  <cols>
    <col min="1" max="1" width="6.28515625" customWidth="1"/>
    <col min="2" max="2" width="12.28515625" customWidth="1"/>
    <col min="3" max="3" width="9.85546875" customWidth="1"/>
    <col min="4" max="4" width="12.85546875" customWidth="1"/>
    <col min="5" max="5" width="18.85546875" customWidth="1"/>
    <col min="6" max="6" width="12.140625" customWidth="1"/>
    <col min="7" max="7" width="13.28515625" customWidth="1"/>
    <col min="8" max="8" width="16.140625" customWidth="1"/>
    <col min="9" max="9" width="16.7109375" customWidth="1"/>
    <col min="10" max="10" width="12.140625" customWidth="1"/>
    <col min="11" max="11" width="13.42578125" customWidth="1"/>
    <col min="12" max="12" width="5.85546875" customWidth="1"/>
    <col min="13" max="13" width="12.140625" customWidth="1"/>
    <col min="14" max="14" width="6.85546875" customWidth="1"/>
    <col min="15" max="15" width="12.85546875" customWidth="1"/>
    <col min="16" max="16" width="16.42578125" customWidth="1"/>
  </cols>
  <sheetData>
    <row r="1" spans="1:19" s="286" customFormat="1" ht="15.75" customHeight="1">
      <c r="A1" s="319"/>
      <c r="B1" s="319"/>
      <c r="C1" s="319"/>
      <c r="D1" s="319"/>
      <c r="E1" s="319"/>
      <c r="F1" s="319"/>
      <c r="G1" s="319"/>
      <c r="H1" s="319"/>
      <c r="I1" s="319"/>
      <c r="J1" s="319"/>
      <c r="K1" s="319"/>
      <c r="L1" s="319"/>
      <c r="M1" s="319"/>
      <c r="N1" s="319"/>
      <c r="O1" s="319"/>
      <c r="P1" s="319"/>
    </row>
    <row r="2" spans="1:19" s="286" customFormat="1" ht="15.75" customHeight="1" thickBot="1">
      <c r="A2" s="319"/>
      <c r="B2" s="319"/>
      <c r="C2" s="319"/>
      <c r="D2" s="319"/>
      <c r="E2" s="319"/>
      <c r="F2" s="319"/>
      <c r="G2" s="319"/>
      <c r="H2" s="319"/>
      <c r="I2" s="319"/>
      <c r="J2" s="319"/>
      <c r="K2" s="319"/>
      <c r="L2" s="319"/>
      <c r="M2" s="319"/>
      <c r="N2" s="319"/>
      <c r="O2" s="319"/>
      <c r="P2" s="319"/>
    </row>
    <row r="3" spans="1:19" s="24" customFormat="1" ht="22.5" customHeight="1">
      <c r="A3" s="325" t="s">
        <v>2268</v>
      </c>
      <c r="B3" s="326"/>
      <c r="C3" s="326"/>
      <c r="D3" s="326"/>
      <c r="E3" s="326"/>
      <c r="F3" s="326"/>
      <c r="G3" s="326"/>
      <c r="H3" s="326"/>
      <c r="I3" s="326"/>
      <c r="J3" s="326"/>
      <c r="K3" s="326"/>
      <c r="L3" s="326"/>
      <c r="M3" s="326"/>
      <c r="N3" s="281"/>
      <c r="O3" s="281"/>
      <c r="P3" s="289"/>
    </row>
    <row r="4" spans="1:19" s="24" customFormat="1" ht="21" customHeight="1" thickBot="1">
      <c r="A4" s="327">
        <v>40871660.689999998</v>
      </c>
      <c r="B4" s="328"/>
      <c r="C4" s="328"/>
      <c r="D4" s="328"/>
      <c r="E4" s="328"/>
      <c r="F4" s="328"/>
      <c r="G4" s="328"/>
      <c r="H4" s="328"/>
      <c r="I4" s="328"/>
      <c r="J4" s="328"/>
      <c r="K4" s="328"/>
      <c r="L4" s="328"/>
      <c r="M4" s="328"/>
      <c r="N4" s="287"/>
      <c r="O4" s="287"/>
      <c r="P4" s="290"/>
    </row>
    <row r="5" spans="1:19" s="126" customFormat="1" ht="15.75" customHeight="1">
      <c r="A5" s="333" t="s">
        <v>2341</v>
      </c>
      <c r="B5" s="334"/>
      <c r="C5" s="334"/>
      <c r="D5" s="334"/>
      <c r="E5" s="334"/>
      <c r="F5" s="334"/>
      <c r="G5" s="334"/>
      <c r="H5" s="334"/>
      <c r="I5" s="334"/>
      <c r="J5" s="334"/>
      <c r="K5" s="334"/>
      <c r="L5" s="334"/>
      <c r="M5" s="334"/>
      <c r="N5" s="334"/>
      <c r="O5" s="334"/>
      <c r="P5" s="335"/>
    </row>
    <row r="6" spans="1:19" s="126" customFormat="1" ht="15.75" customHeight="1" thickBot="1">
      <c r="A6" s="336" t="s">
        <v>2342</v>
      </c>
      <c r="B6" s="337"/>
      <c r="C6" s="337"/>
      <c r="D6" s="337"/>
      <c r="E6" s="337"/>
      <c r="F6" s="337"/>
      <c r="G6" s="337"/>
      <c r="H6" s="337"/>
      <c r="I6" s="337"/>
      <c r="J6" s="337"/>
      <c r="K6" s="337"/>
      <c r="L6" s="337"/>
      <c r="M6" s="337"/>
      <c r="N6" s="337"/>
      <c r="O6" s="337"/>
      <c r="P6" s="338"/>
    </row>
    <row r="7" spans="1:19" ht="84" customHeight="1">
      <c r="A7" s="279" t="s">
        <v>1</v>
      </c>
      <c r="B7" s="279" t="s">
        <v>2</v>
      </c>
      <c r="C7" s="279" t="s">
        <v>3</v>
      </c>
      <c r="D7" s="279" t="s">
        <v>4</v>
      </c>
      <c r="E7" s="279" t="s">
        <v>5</v>
      </c>
      <c r="F7" s="279" t="s">
        <v>2269</v>
      </c>
      <c r="G7" s="329" t="s">
        <v>2289</v>
      </c>
      <c r="H7" s="330"/>
      <c r="I7" s="331"/>
      <c r="J7" s="332"/>
      <c r="K7" s="279" t="s">
        <v>2274</v>
      </c>
      <c r="L7" s="279" t="s">
        <v>8</v>
      </c>
      <c r="M7" s="279" t="s">
        <v>2285</v>
      </c>
      <c r="N7" s="320" t="s">
        <v>2345</v>
      </c>
      <c r="O7" s="279" t="s">
        <v>2346</v>
      </c>
      <c r="P7" s="279" t="s">
        <v>10</v>
      </c>
    </row>
    <row r="8" spans="1:19" ht="47.45" customHeight="1">
      <c r="A8" s="280"/>
      <c r="B8" s="280"/>
      <c r="C8" s="280"/>
      <c r="D8" s="280"/>
      <c r="E8" s="280"/>
      <c r="F8" s="280" t="s">
        <v>2270</v>
      </c>
      <c r="G8" s="68" t="s">
        <v>2265</v>
      </c>
      <c r="H8" s="69" t="s">
        <v>2279</v>
      </c>
      <c r="I8" s="76" t="s">
        <v>2280</v>
      </c>
      <c r="J8" s="70" t="s">
        <v>2270</v>
      </c>
      <c r="K8" s="280" t="s">
        <v>24</v>
      </c>
      <c r="L8" s="280" t="s">
        <v>24</v>
      </c>
      <c r="M8" s="280" t="s">
        <v>24</v>
      </c>
      <c r="N8" s="321"/>
      <c r="O8" s="280"/>
      <c r="P8" s="280" t="s">
        <v>24</v>
      </c>
    </row>
    <row r="9" spans="1:19" ht="15.75" thickBot="1">
      <c r="A9" s="38" t="s">
        <v>11</v>
      </c>
      <c r="B9" s="39" t="s">
        <v>12</v>
      </c>
      <c r="C9" s="39" t="s">
        <v>13</v>
      </c>
      <c r="D9" s="38" t="s">
        <v>14</v>
      </c>
      <c r="E9" s="38" t="s">
        <v>15</v>
      </c>
      <c r="F9" s="38"/>
      <c r="G9" s="322" t="s">
        <v>16</v>
      </c>
      <c r="H9" s="323"/>
      <c r="I9" s="323"/>
      <c r="J9" s="324"/>
      <c r="K9" s="38" t="s">
        <v>17</v>
      </c>
      <c r="L9" s="75" t="s">
        <v>24</v>
      </c>
      <c r="M9" s="38"/>
      <c r="N9" s="38"/>
      <c r="O9" s="38"/>
      <c r="P9" s="38"/>
    </row>
    <row r="10" spans="1:19">
      <c r="A10" s="52">
        <v>58101</v>
      </c>
      <c r="B10" s="73">
        <v>30201092</v>
      </c>
      <c r="C10" s="74" t="s">
        <v>2271</v>
      </c>
      <c r="D10" s="83">
        <v>42369</v>
      </c>
      <c r="E10" s="71" t="s">
        <v>2265</v>
      </c>
      <c r="F10" s="78">
        <v>5950000</v>
      </c>
      <c r="G10" s="87">
        <v>16694000</v>
      </c>
      <c r="H10" s="80" t="s">
        <v>24</v>
      </c>
      <c r="I10" s="80" t="s">
        <v>24</v>
      </c>
      <c r="J10" s="81">
        <f>SUM(G10:I10)</f>
        <v>16694000</v>
      </c>
      <c r="K10" s="79">
        <v>16694000</v>
      </c>
      <c r="L10" s="72">
        <v>0</v>
      </c>
      <c r="M10" s="28">
        <v>0</v>
      </c>
      <c r="N10" s="28"/>
      <c r="O10" s="28"/>
      <c r="P10" s="94">
        <f>K10-M10</f>
        <v>16694000</v>
      </c>
    </row>
    <row r="11" spans="1:19" ht="24.75">
      <c r="A11" s="40">
        <v>58301</v>
      </c>
      <c r="B11" s="73">
        <v>30201092</v>
      </c>
      <c r="C11" s="74" t="s">
        <v>2271</v>
      </c>
      <c r="D11" s="83">
        <v>42369</v>
      </c>
      <c r="E11" s="77" t="s">
        <v>2264</v>
      </c>
      <c r="F11" s="85">
        <v>9026523.4499999993</v>
      </c>
      <c r="G11" s="88" t="s">
        <v>24</v>
      </c>
      <c r="H11" s="82" t="s">
        <v>24</v>
      </c>
      <c r="I11" s="82" t="s">
        <v>24</v>
      </c>
      <c r="J11" s="89" t="s">
        <v>24</v>
      </c>
      <c r="K11" s="86" t="s">
        <v>24</v>
      </c>
      <c r="L11" s="66" t="s">
        <v>24</v>
      </c>
      <c r="M11" s="92" t="s">
        <v>24</v>
      </c>
      <c r="N11" s="92"/>
      <c r="O11" s="92"/>
      <c r="P11" s="93" t="s">
        <v>24</v>
      </c>
    </row>
    <row r="12" spans="1:19">
      <c r="A12" s="40"/>
      <c r="B12" s="73"/>
      <c r="C12" s="90"/>
      <c r="D12" s="83"/>
      <c r="E12" s="77" t="s">
        <v>2286</v>
      </c>
      <c r="F12" s="85">
        <f>SUM(F10:F11)</f>
        <v>14976523.449999999</v>
      </c>
      <c r="G12" s="88">
        <f>SUM(G10:G11)</f>
        <v>16694000</v>
      </c>
      <c r="H12" s="82"/>
      <c r="I12" s="82"/>
      <c r="J12" s="89">
        <f>SUM(J10:J11)</f>
        <v>16694000</v>
      </c>
      <c r="K12" s="89">
        <f>SUM(K10:K11)</f>
        <v>16694000</v>
      </c>
      <c r="L12" s="66"/>
      <c r="M12" s="92"/>
      <c r="N12" s="92"/>
      <c r="O12" s="92"/>
      <c r="P12" s="124">
        <f>SUM(P10:P11)</f>
        <v>16694000</v>
      </c>
    </row>
    <row r="13" spans="1:19" ht="6" customHeight="1">
      <c r="A13" s="40"/>
      <c r="B13" s="73"/>
      <c r="C13" s="90"/>
      <c r="D13" s="83"/>
      <c r="E13" s="77"/>
      <c r="F13" s="85"/>
      <c r="G13" s="88"/>
      <c r="H13" s="82"/>
      <c r="I13" s="82"/>
      <c r="J13" s="89"/>
      <c r="K13" s="86"/>
      <c r="L13" s="66"/>
      <c r="M13" s="92"/>
      <c r="N13" s="92"/>
      <c r="O13" s="92"/>
      <c r="P13" s="93"/>
    </row>
    <row r="14" spans="1:19" ht="40.9" customHeight="1">
      <c r="A14" s="40">
        <v>58301</v>
      </c>
      <c r="B14" s="73">
        <v>30201092</v>
      </c>
      <c r="C14" s="90" t="s">
        <v>2271</v>
      </c>
      <c r="D14" s="83">
        <v>43432</v>
      </c>
      <c r="E14" s="84" t="s">
        <v>2275</v>
      </c>
      <c r="F14" s="85" t="s">
        <v>24</v>
      </c>
      <c r="G14" s="88">
        <v>0</v>
      </c>
      <c r="H14" s="119">
        <v>5850754.1500000004</v>
      </c>
      <c r="I14" s="82">
        <v>0</v>
      </c>
      <c r="J14" s="89">
        <f t="shared" ref="J14:J24" si="0">SUM(G14:I14)</f>
        <v>5850754.1500000004</v>
      </c>
      <c r="K14" s="86">
        <v>2340303.98</v>
      </c>
      <c r="L14" s="66">
        <v>32</v>
      </c>
      <c r="M14" s="92">
        <f t="shared" ref="M14:M24" si="1">K14/L14</f>
        <v>73134.499374999999</v>
      </c>
      <c r="N14" s="277">
        <v>5.0833333333333002</v>
      </c>
      <c r="O14" s="92">
        <f>M14*N14</f>
        <v>371767.03848958091</v>
      </c>
      <c r="P14" s="93">
        <f>K14-O14</f>
        <v>1968536.9415104191</v>
      </c>
      <c r="Q14" s="223"/>
    </row>
    <row r="15" spans="1:19" ht="38.450000000000003" customHeight="1">
      <c r="A15" s="40">
        <v>58301</v>
      </c>
      <c r="B15" s="73">
        <v>30201092</v>
      </c>
      <c r="C15" s="90" t="s">
        <v>2271</v>
      </c>
      <c r="D15" s="83">
        <v>43432</v>
      </c>
      <c r="E15" s="84" t="s">
        <v>2275</v>
      </c>
      <c r="F15" s="85" t="s">
        <v>24</v>
      </c>
      <c r="G15" s="88">
        <v>0</v>
      </c>
      <c r="H15" s="119">
        <v>3741473.3</v>
      </c>
      <c r="I15" s="82">
        <v>0</v>
      </c>
      <c r="J15" s="89">
        <f t="shared" si="0"/>
        <v>3741473.3</v>
      </c>
      <c r="K15" s="86">
        <v>1496590.8</v>
      </c>
      <c r="L15" s="66">
        <v>32</v>
      </c>
      <c r="M15" s="92">
        <f t="shared" si="1"/>
        <v>46768.462500000001</v>
      </c>
      <c r="N15" s="277">
        <v>5.0833333333333002</v>
      </c>
      <c r="O15" s="92">
        <f t="shared" ref="O15:O24" si="2">M15*N15</f>
        <v>237739.68437499847</v>
      </c>
      <c r="P15" s="93">
        <f t="shared" ref="P15:P24" si="3">K15-O15</f>
        <v>1258851.1156250015</v>
      </c>
      <c r="Q15" s="223"/>
    </row>
    <row r="16" spans="1:19" ht="37.9" customHeight="1">
      <c r="A16" s="40">
        <v>58301</v>
      </c>
      <c r="B16" s="73">
        <v>30201092</v>
      </c>
      <c r="C16" s="90" t="s">
        <v>2271</v>
      </c>
      <c r="D16" s="83">
        <v>43432</v>
      </c>
      <c r="E16" s="84" t="s">
        <v>2276</v>
      </c>
      <c r="F16" s="85" t="s">
        <v>24</v>
      </c>
      <c r="G16" s="88">
        <v>0</v>
      </c>
      <c r="H16" s="119">
        <v>4935106.03</v>
      </c>
      <c r="I16" s="82">
        <v>0</v>
      </c>
      <c r="J16" s="89">
        <f t="shared" si="0"/>
        <v>4935106.03</v>
      </c>
      <c r="K16" s="86">
        <v>2146770.83</v>
      </c>
      <c r="L16" s="66">
        <v>42</v>
      </c>
      <c r="M16" s="92">
        <f t="shared" si="1"/>
        <v>51113.591190476189</v>
      </c>
      <c r="N16" s="277">
        <v>5.0833333333333002</v>
      </c>
      <c r="O16" s="92">
        <f t="shared" si="2"/>
        <v>259827.42188491893</v>
      </c>
      <c r="P16" s="93">
        <f t="shared" si="3"/>
        <v>1886943.408115081</v>
      </c>
      <c r="R16" s="236"/>
      <c r="S16" s="236"/>
    </row>
    <row r="17" spans="1:16" ht="36.75">
      <c r="A17" s="40">
        <v>58301</v>
      </c>
      <c r="B17" s="73">
        <v>30201092</v>
      </c>
      <c r="C17" s="90" t="s">
        <v>2271</v>
      </c>
      <c r="D17" s="83">
        <v>43432</v>
      </c>
      <c r="E17" s="84" t="s">
        <v>2276</v>
      </c>
      <c r="F17" s="85" t="s">
        <v>24</v>
      </c>
      <c r="G17" s="88">
        <v>0</v>
      </c>
      <c r="H17" s="119">
        <v>6013864.1500000004</v>
      </c>
      <c r="I17" s="82">
        <v>0</v>
      </c>
      <c r="J17" s="89">
        <f t="shared" si="0"/>
        <v>6013864.1500000004</v>
      </c>
      <c r="K17" s="86">
        <v>2616030.5499999998</v>
      </c>
      <c r="L17" s="66">
        <v>42</v>
      </c>
      <c r="M17" s="92">
        <f t="shared" si="1"/>
        <v>62286.441666666666</v>
      </c>
      <c r="N17" s="277">
        <v>5.0833333333333002</v>
      </c>
      <c r="O17" s="92">
        <f t="shared" si="2"/>
        <v>316622.74513888679</v>
      </c>
      <c r="P17" s="93">
        <f t="shared" si="3"/>
        <v>2299407.804861113</v>
      </c>
    </row>
    <row r="18" spans="1:16" ht="36.75">
      <c r="A18" s="40">
        <v>58301</v>
      </c>
      <c r="B18" s="73">
        <v>30201092</v>
      </c>
      <c r="C18" s="90" t="s">
        <v>2271</v>
      </c>
      <c r="D18" s="83">
        <v>43432</v>
      </c>
      <c r="E18" s="77" t="s">
        <v>2277</v>
      </c>
      <c r="F18" s="85" t="s">
        <v>24</v>
      </c>
      <c r="G18" s="88">
        <v>0</v>
      </c>
      <c r="H18" s="119">
        <v>3295982.24</v>
      </c>
      <c r="I18" s="82">
        <v>0</v>
      </c>
      <c r="J18" s="89">
        <f t="shared" si="0"/>
        <v>3295982.24</v>
      </c>
      <c r="K18" s="86">
        <v>1318391.94</v>
      </c>
      <c r="L18" s="66">
        <v>22</v>
      </c>
      <c r="M18" s="92">
        <f t="shared" si="1"/>
        <v>59926.906363636364</v>
      </c>
      <c r="N18" s="277">
        <v>5.0833333333333002</v>
      </c>
      <c r="O18" s="92">
        <f t="shared" si="2"/>
        <v>304628.4406818162</v>
      </c>
      <c r="P18" s="93">
        <f t="shared" si="3"/>
        <v>1013763.4993181837</v>
      </c>
    </row>
    <row r="19" spans="1:16" ht="40.15" customHeight="1">
      <c r="A19" s="40">
        <v>58301</v>
      </c>
      <c r="B19" s="73">
        <v>30201092</v>
      </c>
      <c r="C19" s="90" t="s">
        <v>2271</v>
      </c>
      <c r="D19" s="83">
        <v>43432</v>
      </c>
      <c r="E19" s="77" t="s">
        <v>2278</v>
      </c>
      <c r="F19" s="85" t="s">
        <v>24</v>
      </c>
      <c r="G19" s="88">
        <v>0</v>
      </c>
      <c r="H19" s="119">
        <v>2274160.75</v>
      </c>
      <c r="I19" s="82">
        <v>0</v>
      </c>
      <c r="J19" s="89">
        <f t="shared" si="0"/>
        <v>2274160.75</v>
      </c>
      <c r="K19" s="86">
        <v>909665.76</v>
      </c>
      <c r="L19" s="66">
        <v>32</v>
      </c>
      <c r="M19" s="92">
        <f t="shared" si="1"/>
        <v>28427.055</v>
      </c>
      <c r="N19" s="277">
        <v>5.0833333333333002</v>
      </c>
      <c r="O19" s="92">
        <f t="shared" si="2"/>
        <v>144504.19624999905</v>
      </c>
      <c r="P19" s="93">
        <f t="shared" si="3"/>
        <v>765161.5637500009</v>
      </c>
    </row>
    <row r="20" spans="1:16" ht="50.45" customHeight="1">
      <c r="A20" s="40">
        <v>58301</v>
      </c>
      <c r="B20" s="73">
        <v>30201092</v>
      </c>
      <c r="C20" s="90" t="s">
        <v>2271</v>
      </c>
      <c r="D20" s="83">
        <v>43432</v>
      </c>
      <c r="E20" s="84" t="s">
        <v>2275</v>
      </c>
      <c r="F20" s="85" t="s">
        <v>24</v>
      </c>
      <c r="G20" s="88">
        <v>0</v>
      </c>
      <c r="H20" s="119">
        <v>2982763.19</v>
      </c>
      <c r="I20" s="82">
        <v>0</v>
      </c>
      <c r="J20" s="89">
        <f t="shared" si="0"/>
        <v>2982763.19</v>
      </c>
      <c r="K20" s="86">
        <v>1193106.45</v>
      </c>
      <c r="L20" s="66">
        <v>32</v>
      </c>
      <c r="M20" s="92">
        <f t="shared" si="1"/>
        <v>37284.576562499999</v>
      </c>
      <c r="N20" s="277">
        <v>5.0833333333333002</v>
      </c>
      <c r="O20" s="92">
        <f t="shared" si="2"/>
        <v>189529.93085937377</v>
      </c>
      <c r="P20" s="93">
        <f t="shared" si="3"/>
        <v>1003576.5191406262</v>
      </c>
    </row>
    <row r="21" spans="1:16" ht="38.450000000000003" customHeight="1">
      <c r="A21" s="40">
        <v>58301</v>
      </c>
      <c r="B21" s="73">
        <v>30201092</v>
      </c>
      <c r="C21" s="90" t="s">
        <v>2271</v>
      </c>
      <c r="D21" s="83">
        <v>43432</v>
      </c>
      <c r="E21" s="84" t="s">
        <v>2275</v>
      </c>
      <c r="F21" s="85" t="s">
        <v>24</v>
      </c>
      <c r="G21" s="88">
        <v>0</v>
      </c>
      <c r="H21" s="119">
        <v>16387450.810000001</v>
      </c>
      <c r="I21" s="82">
        <v>0</v>
      </c>
      <c r="J21" s="89">
        <f t="shared" si="0"/>
        <v>16387450.810000001</v>
      </c>
      <c r="K21" s="86">
        <v>6554986.8099999996</v>
      </c>
      <c r="L21" s="66">
        <v>32</v>
      </c>
      <c r="M21" s="92">
        <f t="shared" si="1"/>
        <v>204843.33781249999</v>
      </c>
      <c r="N21" s="277">
        <v>5.0833333333333002</v>
      </c>
      <c r="O21" s="92">
        <f t="shared" si="2"/>
        <v>1041286.9672135349</v>
      </c>
      <c r="P21" s="93">
        <f t="shared" si="3"/>
        <v>5513699.8427864648</v>
      </c>
    </row>
    <row r="22" spans="1:16">
      <c r="A22" s="40">
        <v>58301</v>
      </c>
      <c r="B22" s="73">
        <v>30201092</v>
      </c>
      <c r="C22" s="90" t="s">
        <v>2271</v>
      </c>
      <c r="D22" s="83">
        <v>43432</v>
      </c>
      <c r="E22" s="120" t="s">
        <v>2281</v>
      </c>
      <c r="F22" s="85" t="s">
        <v>24</v>
      </c>
      <c r="G22" s="88">
        <v>0</v>
      </c>
      <c r="H22" s="119">
        <v>215719.8</v>
      </c>
      <c r="I22" s="82">
        <v>122507.1</v>
      </c>
      <c r="J22" s="89">
        <f t="shared" si="0"/>
        <v>338226.9</v>
      </c>
      <c r="K22" s="86">
        <v>126842.1</v>
      </c>
      <c r="L22" s="66">
        <v>24</v>
      </c>
      <c r="M22" s="92">
        <f t="shared" si="1"/>
        <v>5285.0875000000005</v>
      </c>
      <c r="N22" s="277">
        <v>5.0833333333333002</v>
      </c>
      <c r="O22" s="92">
        <f t="shared" si="2"/>
        <v>26865.861458333162</v>
      </c>
      <c r="P22" s="93">
        <f t="shared" si="3"/>
        <v>99976.23854166684</v>
      </c>
    </row>
    <row r="23" spans="1:16" ht="37.15" customHeight="1">
      <c r="A23" s="40">
        <v>58301</v>
      </c>
      <c r="B23" s="73">
        <v>30201092</v>
      </c>
      <c r="C23" s="90" t="s">
        <v>2271</v>
      </c>
      <c r="D23" s="83">
        <v>43432</v>
      </c>
      <c r="E23" s="120" t="s">
        <v>2282</v>
      </c>
      <c r="F23" s="85" t="s">
        <v>24</v>
      </c>
      <c r="G23" s="88">
        <v>0</v>
      </c>
      <c r="H23" s="119">
        <v>146805.17000000001</v>
      </c>
      <c r="I23" s="82">
        <v>125385.86</v>
      </c>
      <c r="J23" s="89">
        <f t="shared" si="0"/>
        <v>272191.03000000003</v>
      </c>
      <c r="K23" s="86">
        <v>58722.25</v>
      </c>
      <c r="L23" s="66">
        <v>16</v>
      </c>
      <c r="M23" s="92">
        <f t="shared" si="1"/>
        <v>3670.140625</v>
      </c>
      <c r="N23" s="277">
        <v>5.0833333333333002</v>
      </c>
      <c r="O23" s="92">
        <f t="shared" si="2"/>
        <v>18656.548177083212</v>
      </c>
      <c r="P23" s="93">
        <f t="shared" si="3"/>
        <v>40065.701822916788</v>
      </c>
    </row>
    <row r="24" spans="1:16" ht="48" customHeight="1">
      <c r="A24" s="40">
        <v>58301</v>
      </c>
      <c r="B24" s="103">
        <v>30201092</v>
      </c>
      <c r="C24" s="104" t="s">
        <v>2271</v>
      </c>
      <c r="D24" s="83">
        <v>43432</v>
      </c>
      <c r="E24" s="121" t="s">
        <v>2283</v>
      </c>
      <c r="F24" s="109" t="s">
        <v>24</v>
      </c>
      <c r="G24" s="110">
        <v>0</v>
      </c>
      <c r="H24" s="122">
        <v>13540593.27</v>
      </c>
      <c r="I24" s="111">
        <v>10000673.26</v>
      </c>
      <c r="J24" s="112">
        <f t="shared" si="0"/>
        <v>23541266.530000001</v>
      </c>
      <c r="K24" s="113">
        <v>5416249.2199999997</v>
      </c>
      <c r="L24" s="105">
        <v>16</v>
      </c>
      <c r="M24" s="114">
        <f t="shared" si="1"/>
        <v>338515.57624999998</v>
      </c>
      <c r="N24" s="277">
        <v>5.0833333333333002</v>
      </c>
      <c r="O24" s="114">
        <f t="shared" si="2"/>
        <v>1720787.5126041553</v>
      </c>
      <c r="P24" s="115">
        <f t="shared" si="3"/>
        <v>3695461.7073958442</v>
      </c>
    </row>
    <row r="25" spans="1:16" ht="16.899999999999999" customHeight="1">
      <c r="A25" s="42"/>
      <c r="B25" s="91"/>
      <c r="C25" s="106"/>
      <c r="D25" s="107" t="s">
        <v>24</v>
      </c>
      <c r="E25" s="107" t="s">
        <v>24</v>
      </c>
      <c r="F25" s="108"/>
      <c r="G25" s="82">
        <f>SUM(G14:G24)</f>
        <v>0</v>
      </c>
      <c r="H25" s="82">
        <f>SUM(H14:H24)</f>
        <v>59384672.859999999</v>
      </c>
      <c r="I25" s="82">
        <f t="shared" ref="I25:K25" si="4">SUM(I14:I24)</f>
        <v>10248566.220000001</v>
      </c>
      <c r="J25" s="82">
        <f t="shared" si="4"/>
        <v>69633239.080000013</v>
      </c>
      <c r="K25" s="123">
        <f t="shared" si="4"/>
        <v>24177660.689999998</v>
      </c>
      <c r="L25" s="82" t="s">
        <v>24</v>
      </c>
      <c r="M25" s="82">
        <f t="shared" ref="M25" si="5">SUM(M14:M24)</f>
        <v>911255.67484577908</v>
      </c>
      <c r="N25" s="277">
        <v>5.0833333333333002</v>
      </c>
      <c r="O25" s="82">
        <f>SUM(O14:O24)</f>
        <v>4632216.3471326809</v>
      </c>
      <c r="P25" s="123">
        <f>SUM(P14:P24)</f>
        <v>19545444.342867315</v>
      </c>
    </row>
    <row r="26" spans="1:16" ht="16.149999999999999" customHeight="1">
      <c r="A26" s="42"/>
      <c r="B26" s="91"/>
      <c r="C26" s="106"/>
      <c r="D26" s="107"/>
      <c r="E26" s="77"/>
      <c r="F26" s="108"/>
      <c r="G26" s="82"/>
      <c r="H26" s="82"/>
      <c r="I26" s="82"/>
      <c r="J26" s="116"/>
      <c r="K26" s="44"/>
      <c r="L26" s="66"/>
      <c r="M26" s="43"/>
      <c r="N26" s="66"/>
      <c r="O26" s="43"/>
      <c r="P26" s="93"/>
    </row>
    <row r="27" spans="1:16">
      <c r="A27" s="42" t="s">
        <v>24</v>
      </c>
      <c r="B27" s="91" t="s">
        <v>24</v>
      </c>
      <c r="C27" s="106"/>
      <c r="D27" s="107"/>
      <c r="E27" s="77" t="s">
        <v>2287</v>
      </c>
      <c r="F27" s="117">
        <f t="shared" ref="F27:K27" si="6">F12+F25</f>
        <v>14976523.449999999</v>
      </c>
      <c r="G27" s="117">
        <f t="shared" si="6"/>
        <v>16694000</v>
      </c>
      <c r="H27" s="117">
        <f t="shared" si="6"/>
        <v>59384672.859999999</v>
      </c>
      <c r="I27" s="117">
        <f t="shared" si="6"/>
        <v>10248566.220000001</v>
      </c>
      <c r="J27" s="117">
        <f t="shared" si="6"/>
        <v>86327239.080000013</v>
      </c>
      <c r="K27" s="117">
        <f t="shared" si="6"/>
        <v>40871660.689999998</v>
      </c>
      <c r="L27" s="66"/>
      <c r="M27" s="117">
        <f>M12+M25</f>
        <v>911255.67484577908</v>
      </c>
      <c r="N27" s="102"/>
      <c r="O27" s="117">
        <f>O12+O25</f>
        <v>4632216.3471326809</v>
      </c>
      <c r="P27" s="117">
        <f>P12+P25</f>
        <v>36239444.342867315</v>
      </c>
    </row>
    <row r="28" spans="1:16">
      <c r="H28" t="s">
        <v>24</v>
      </c>
      <c r="K28" t="s">
        <v>24</v>
      </c>
    </row>
    <row r="29" spans="1:16">
      <c r="O29" s="118" t="s">
        <v>24</v>
      </c>
      <c r="P29" s="118"/>
    </row>
    <row r="30" spans="1:16">
      <c r="H30" s="118" t="s">
        <v>24</v>
      </c>
      <c r="K30" s="118" t="s">
        <v>24</v>
      </c>
      <c r="O30" s="118"/>
    </row>
    <row r="31" spans="1:16">
      <c r="H31" s="118"/>
      <c r="M31" s="118"/>
      <c r="O31" s="118"/>
    </row>
    <row r="32" spans="1:16">
      <c r="K32" t="s">
        <v>24</v>
      </c>
    </row>
    <row r="33" spans="11:11">
      <c r="K33" s="118"/>
    </row>
    <row r="34" spans="11:11">
      <c r="K34" s="118"/>
    </row>
  </sheetData>
  <mergeCells count="9">
    <mergeCell ref="A1:P1"/>
    <mergeCell ref="A2:P2"/>
    <mergeCell ref="N7:N8"/>
    <mergeCell ref="G9:J9"/>
    <mergeCell ref="A3:M3"/>
    <mergeCell ref="A4:M4"/>
    <mergeCell ref="G7:J7"/>
    <mergeCell ref="A5:P5"/>
    <mergeCell ref="A6:P6"/>
  </mergeCell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Q1225"/>
  <sheetViews>
    <sheetView topLeftCell="A1188" zoomScaleNormal="100" workbookViewId="0">
      <selection activeCell="I1196" sqref="I1196"/>
    </sheetView>
  </sheetViews>
  <sheetFormatPr baseColWidth="10" defaultRowHeight="15"/>
  <cols>
    <col min="1" max="1" width="9.28515625" customWidth="1"/>
    <col min="2" max="2" width="11.85546875" customWidth="1"/>
    <col min="3" max="3" width="13.140625" customWidth="1"/>
    <col min="4" max="4" width="13.28515625" customWidth="1"/>
    <col min="5" max="5" width="41.140625" customWidth="1"/>
    <col min="6" max="6" width="12.7109375" customWidth="1"/>
    <col min="7" max="7" width="9.28515625" customWidth="1"/>
    <col min="8" max="9" width="11.140625" customWidth="1"/>
    <col min="10" max="10" width="7.5703125" customWidth="1"/>
    <col min="11" max="11" width="14.7109375" customWidth="1"/>
    <col min="12" max="12" width="8.28515625" customWidth="1"/>
    <col min="13" max="13" width="9.7109375" customWidth="1"/>
    <col min="14" max="14" width="10.5703125" customWidth="1"/>
    <col min="15" max="15" width="13.42578125" customWidth="1"/>
    <col min="16" max="16" width="14.5703125" customWidth="1"/>
    <col min="17" max="17" width="13.28515625" customWidth="1"/>
  </cols>
  <sheetData>
    <row r="2" spans="1:17" ht="22.5" customHeight="1">
      <c r="A2" s="341" t="s">
        <v>0</v>
      </c>
      <c r="B2" s="342"/>
      <c r="C2" s="342"/>
      <c r="D2" s="342"/>
      <c r="E2" s="342"/>
      <c r="F2" s="342"/>
      <c r="G2" s="342"/>
      <c r="H2" s="342"/>
      <c r="I2" s="342"/>
      <c r="J2" s="342"/>
      <c r="K2" s="342"/>
      <c r="L2" s="342"/>
      <c r="M2" s="342"/>
      <c r="N2" s="342"/>
      <c r="O2" s="342"/>
      <c r="P2" s="342"/>
      <c r="Q2" s="343"/>
    </row>
    <row r="3" spans="1:17" ht="36" customHeight="1" thickBot="1">
      <c r="A3" s="344">
        <f>F1211</f>
        <v>3087722.7160000056</v>
      </c>
      <c r="B3" s="345"/>
      <c r="C3" s="345"/>
      <c r="D3" s="345"/>
      <c r="E3" s="345"/>
      <c r="F3" s="345"/>
      <c r="G3" s="345"/>
      <c r="H3" s="345"/>
      <c r="I3" s="345"/>
      <c r="J3" s="345"/>
      <c r="K3" s="345"/>
      <c r="L3" s="345"/>
      <c r="M3" s="345"/>
      <c r="N3" s="345"/>
      <c r="O3" s="345"/>
      <c r="P3" s="345"/>
      <c r="Q3" s="346"/>
    </row>
    <row r="4" spans="1:17" s="126" customFormat="1" ht="15.75" customHeight="1">
      <c r="A4" s="347" t="s">
        <v>2341</v>
      </c>
      <c r="B4" s="348"/>
      <c r="C4" s="348"/>
      <c r="D4" s="348"/>
      <c r="E4" s="348"/>
      <c r="F4" s="348"/>
      <c r="G4" s="348"/>
      <c r="H4" s="348"/>
      <c r="I4" s="348"/>
      <c r="J4" s="348"/>
      <c r="K4" s="348"/>
      <c r="L4" s="348"/>
      <c r="M4" s="348"/>
      <c r="N4" s="348"/>
      <c r="O4" s="348"/>
      <c r="P4" s="348"/>
      <c r="Q4" s="349"/>
    </row>
    <row r="5" spans="1:17" s="126" customFormat="1" ht="15.75" customHeight="1" thickBot="1">
      <c r="A5" s="339" t="s">
        <v>2342</v>
      </c>
      <c r="B5" s="309"/>
      <c r="C5" s="309"/>
      <c r="D5" s="309"/>
      <c r="E5" s="309"/>
      <c r="F5" s="309"/>
      <c r="G5" s="309"/>
      <c r="H5" s="309"/>
      <c r="I5" s="309"/>
      <c r="J5" s="309"/>
      <c r="K5" s="309"/>
      <c r="L5" s="309"/>
      <c r="M5" s="309"/>
      <c r="N5" s="309"/>
      <c r="O5" s="309"/>
      <c r="P5" s="309"/>
      <c r="Q5" s="340"/>
    </row>
    <row r="6" spans="1:17" ht="69" customHeight="1">
      <c r="A6" s="279" t="s">
        <v>1</v>
      </c>
      <c r="B6" s="279" t="s">
        <v>2</v>
      </c>
      <c r="C6" s="279" t="s">
        <v>3</v>
      </c>
      <c r="D6" s="279" t="s">
        <v>4</v>
      </c>
      <c r="E6" s="279" t="s">
        <v>5</v>
      </c>
      <c r="F6" s="279" t="s">
        <v>6</v>
      </c>
      <c r="G6" s="279" t="s">
        <v>2292</v>
      </c>
      <c r="H6" s="279" t="s">
        <v>2293</v>
      </c>
      <c r="I6" s="279" t="s">
        <v>2295</v>
      </c>
      <c r="J6" s="279" t="s">
        <v>8</v>
      </c>
      <c r="K6" s="279" t="s">
        <v>2294</v>
      </c>
      <c r="L6" s="279" t="s">
        <v>2290</v>
      </c>
      <c r="M6" s="279" t="s">
        <v>2296</v>
      </c>
      <c r="N6" s="279" t="s">
        <v>2291</v>
      </c>
      <c r="O6" s="279" t="s">
        <v>2297</v>
      </c>
      <c r="P6" s="279" t="s">
        <v>2347</v>
      </c>
      <c r="Q6" s="279" t="s">
        <v>10</v>
      </c>
    </row>
    <row r="7" spans="1:17" ht="15.75" thickBot="1">
      <c r="A7" s="38" t="s">
        <v>11</v>
      </c>
      <c r="B7" s="39" t="s">
        <v>12</v>
      </c>
      <c r="C7" s="39" t="s">
        <v>13</v>
      </c>
      <c r="D7" s="38" t="s">
        <v>14</v>
      </c>
      <c r="E7" s="38" t="s">
        <v>15</v>
      </c>
      <c r="F7" s="38" t="s">
        <v>16</v>
      </c>
      <c r="G7" s="38"/>
      <c r="H7" s="38" t="s">
        <v>17</v>
      </c>
      <c r="I7" s="38"/>
      <c r="J7" s="75" t="s">
        <v>24</v>
      </c>
      <c r="K7" s="75"/>
      <c r="L7" s="75"/>
      <c r="M7" s="75"/>
      <c r="N7" s="75"/>
      <c r="O7" s="75"/>
      <c r="P7" s="38" t="s">
        <v>18</v>
      </c>
      <c r="Q7" s="38" t="s">
        <v>19</v>
      </c>
    </row>
    <row r="8" spans="1:17" s="154" customFormat="1" ht="22.9" customHeight="1">
      <c r="A8" s="225">
        <v>51101</v>
      </c>
      <c r="B8" s="159" t="s">
        <v>20</v>
      </c>
      <c r="C8" s="159" t="s">
        <v>21</v>
      </c>
      <c r="D8" s="159" t="s">
        <v>22</v>
      </c>
      <c r="E8" s="160" t="s">
        <v>23</v>
      </c>
      <c r="F8" s="161">
        <v>49.52</v>
      </c>
      <c r="G8" s="162">
        <v>30</v>
      </c>
      <c r="H8" s="163">
        <f t="shared" ref="H8:H71" si="0">F8*G8%</f>
        <v>14.856</v>
      </c>
      <c r="I8" s="163">
        <f t="shared" ref="I8:I71" si="1">F8-H8</f>
        <v>34.664000000000001</v>
      </c>
      <c r="J8" s="162">
        <v>10</v>
      </c>
      <c r="K8" s="162">
        <v>10</v>
      </c>
      <c r="L8" s="162">
        <f t="shared" ref="L8:L71" si="2">J8*12</f>
        <v>120</v>
      </c>
      <c r="M8" s="162">
        <v>120</v>
      </c>
      <c r="N8" s="162">
        <v>0</v>
      </c>
      <c r="O8" s="162">
        <f t="shared" ref="O8:O71" si="3">I8/L8</f>
        <v>0.28886666666666666</v>
      </c>
      <c r="P8" s="164">
        <f t="shared" ref="P8:P71" si="4">O8*M8</f>
        <v>34.664000000000001</v>
      </c>
      <c r="Q8" s="165">
        <f t="shared" ref="Q8:Q71" si="5">F8-P8</f>
        <v>14.856000000000002</v>
      </c>
    </row>
    <row r="9" spans="1:17" s="154" customFormat="1">
      <c r="A9" s="225">
        <v>51101</v>
      </c>
      <c r="B9" s="166" t="s">
        <v>25</v>
      </c>
      <c r="C9" s="166" t="s">
        <v>21</v>
      </c>
      <c r="D9" s="166" t="s">
        <v>22</v>
      </c>
      <c r="E9" s="167" t="s">
        <v>26</v>
      </c>
      <c r="F9" s="168">
        <v>20.93</v>
      </c>
      <c r="G9" s="162">
        <v>30</v>
      </c>
      <c r="H9" s="163">
        <f t="shared" si="0"/>
        <v>6.2789999999999999</v>
      </c>
      <c r="I9" s="163">
        <f t="shared" si="1"/>
        <v>14.651</v>
      </c>
      <c r="J9" s="162">
        <v>10</v>
      </c>
      <c r="K9" s="162">
        <v>10</v>
      </c>
      <c r="L9" s="162">
        <f t="shared" si="2"/>
        <v>120</v>
      </c>
      <c r="M9" s="162">
        <v>120</v>
      </c>
      <c r="N9" s="162">
        <v>0</v>
      </c>
      <c r="O9" s="162">
        <f t="shared" si="3"/>
        <v>0.12209166666666667</v>
      </c>
      <c r="P9" s="164">
        <f t="shared" si="4"/>
        <v>14.651</v>
      </c>
      <c r="Q9" s="165">
        <f t="shared" si="5"/>
        <v>6.2789999999999999</v>
      </c>
    </row>
    <row r="10" spans="1:17" s="154" customFormat="1">
      <c r="A10" s="225">
        <v>51101</v>
      </c>
      <c r="B10" s="166" t="s">
        <v>27</v>
      </c>
      <c r="C10" s="166" t="s">
        <v>21</v>
      </c>
      <c r="D10" s="166" t="s">
        <v>22</v>
      </c>
      <c r="E10" s="167" t="s">
        <v>28</v>
      </c>
      <c r="F10" s="168">
        <v>1</v>
      </c>
      <c r="G10" s="162">
        <v>30</v>
      </c>
      <c r="H10" s="163">
        <f t="shared" si="0"/>
        <v>0.3</v>
      </c>
      <c r="I10" s="163">
        <f t="shared" si="1"/>
        <v>0.7</v>
      </c>
      <c r="J10" s="162">
        <v>10</v>
      </c>
      <c r="K10" s="162">
        <v>10</v>
      </c>
      <c r="L10" s="162">
        <f t="shared" si="2"/>
        <v>120</v>
      </c>
      <c r="M10" s="162">
        <v>120</v>
      </c>
      <c r="N10" s="162">
        <v>0</v>
      </c>
      <c r="O10" s="162">
        <f t="shared" si="3"/>
        <v>5.8333333333333327E-3</v>
      </c>
      <c r="P10" s="164">
        <f t="shared" si="4"/>
        <v>0.7</v>
      </c>
      <c r="Q10" s="165">
        <f t="shared" si="5"/>
        <v>0.30000000000000004</v>
      </c>
    </row>
    <row r="11" spans="1:17" s="154" customFormat="1">
      <c r="A11" s="225">
        <v>51101</v>
      </c>
      <c r="B11" s="166" t="s">
        <v>29</v>
      </c>
      <c r="C11" s="166" t="s">
        <v>21</v>
      </c>
      <c r="D11" s="166" t="s">
        <v>22</v>
      </c>
      <c r="E11" s="167" t="s">
        <v>30</v>
      </c>
      <c r="F11" s="168">
        <v>700</v>
      </c>
      <c r="G11" s="162">
        <v>30</v>
      </c>
      <c r="H11" s="163">
        <f t="shared" si="0"/>
        <v>210</v>
      </c>
      <c r="I11" s="163">
        <f t="shared" si="1"/>
        <v>490</v>
      </c>
      <c r="J11" s="162">
        <v>10</v>
      </c>
      <c r="K11" s="162">
        <v>10</v>
      </c>
      <c r="L11" s="162">
        <f t="shared" si="2"/>
        <v>120</v>
      </c>
      <c r="M11" s="162">
        <v>120</v>
      </c>
      <c r="N11" s="162">
        <v>0</v>
      </c>
      <c r="O11" s="162">
        <f t="shared" si="3"/>
        <v>4.083333333333333</v>
      </c>
      <c r="P11" s="164">
        <f t="shared" si="4"/>
        <v>489.99999999999994</v>
      </c>
      <c r="Q11" s="165">
        <f t="shared" si="5"/>
        <v>210.00000000000006</v>
      </c>
    </row>
    <row r="12" spans="1:17" s="154" customFormat="1">
      <c r="A12" s="225">
        <v>51101</v>
      </c>
      <c r="B12" s="166" t="s">
        <v>31</v>
      </c>
      <c r="C12" s="166" t="s">
        <v>21</v>
      </c>
      <c r="D12" s="166" t="s">
        <v>22</v>
      </c>
      <c r="E12" s="167" t="s">
        <v>28</v>
      </c>
      <c r="F12" s="168">
        <v>17.02</v>
      </c>
      <c r="G12" s="162">
        <v>30</v>
      </c>
      <c r="H12" s="163">
        <f t="shared" si="0"/>
        <v>5.1059999999999999</v>
      </c>
      <c r="I12" s="163">
        <f t="shared" si="1"/>
        <v>11.914</v>
      </c>
      <c r="J12" s="162">
        <v>10</v>
      </c>
      <c r="K12" s="162">
        <v>10</v>
      </c>
      <c r="L12" s="162">
        <f t="shared" si="2"/>
        <v>120</v>
      </c>
      <c r="M12" s="162">
        <v>120</v>
      </c>
      <c r="N12" s="162">
        <v>0</v>
      </c>
      <c r="O12" s="162">
        <f t="shared" si="3"/>
        <v>9.9283333333333335E-2</v>
      </c>
      <c r="P12" s="164">
        <f t="shared" si="4"/>
        <v>11.914</v>
      </c>
      <c r="Q12" s="165">
        <f t="shared" si="5"/>
        <v>5.1059999999999999</v>
      </c>
    </row>
    <row r="13" spans="1:17" s="154" customFormat="1">
      <c r="A13" s="225">
        <v>51101</v>
      </c>
      <c r="B13" s="166" t="s">
        <v>32</v>
      </c>
      <c r="C13" s="166" t="s">
        <v>21</v>
      </c>
      <c r="D13" s="166" t="s">
        <v>22</v>
      </c>
      <c r="E13" s="167" t="s">
        <v>33</v>
      </c>
      <c r="F13" s="168">
        <v>1080</v>
      </c>
      <c r="G13" s="162">
        <v>30</v>
      </c>
      <c r="H13" s="163">
        <f t="shared" si="0"/>
        <v>324</v>
      </c>
      <c r="I13" s="163">
        <f t="shared" si="1"/>
        <v>756</v>
      </c>
      <c r="J13" s="162">
        <v>10</v>
      </c>
      <c r="K13" s="162">
        <v>10</v>
      </c>
      <c r="L13" s="162">
        <f t="shared" si="2"/>
        <v>120</v>
      </c>
      <c r="M13" s="162">
        <v>120</v>
      </c>
      <c r="N13" s="162">
        <v>0</v>
      </c>
      <c r="O13" s="162">
        <f t="shared" si="3"/>
        <v>6.3</v>
      </c>
      <c r="P13" s="164">
        <f t="shared" si="4"/>
        <v>756</v>
      </c>
      <c r="Q13" s="165">
        <f t="shared" si="5"/>
        <v>324</v>
      </c>
    </row>
    <row r="14" spans="1:17" s="154" customFormat="1">
      <c r="A14" s="225">
        <v>51101</v>
      </c>
      <c r="B14" s="166" t="s">
        <v>34</v>
      </c>
      <c r="C14" s="166" t="s">
        <v>21</v>
      </c>
      <c r="D14" s="166" t="s">
        <v>22</v>
      </c>
      <c r="E14" s="167" t="s">
        <v>35</v>
      </c>
      <c r="F14" s="168">
        <v>700</v>
      </c>
      <c r="G14" s="162">
        <v>30</v>
      </c>
      <c r="H14" s="163">
        <f t="shared" si="0"/>
        <v>210</v>
      </c>
      <c r="I14" s="163">
        <f t="shared" si="1"/>
        <v>490</v>
      </c>
      <c r="J14" s="162">
        <v>10</v>
      </c>
      <c r="K14" s="162">
        <v>10</v>
      </c>
      <c r="L14" s="162">
        <f t="shared" si="2"/>
        <v>120</v>
      </c>
      <c r="M14" s="162">
        <v>120</v>
      </c>
      <c r="N14" s="162">
        <v>0</v>
      </c>
      <c r="O14" s="162">
        <f t="shared" si="3"/>
        <v>4.083333333333333</v>
      </c>
      <c r="P14" s="164">
        <f t="shared" si="4"/>
        <v>489.99999999999994</v>
      </c>
      <c r="Q14" s="165">
        <f t="shared" si="5"/>
        <v>210.00000000000006</v>
      </c>
    </row>
    <row r="15" spans="1:17" s="154" customFormat="1">
      <c r="A15" s="225">
        <v>51101</v>
      </c>
      <c r="B15" s="169" t="s">
        <v>36</v>
      </c>
      <c r="C15" s="166" t="s">
        <v>21</v>
      </c>
      <c r="D15" s="166" t="s">
        <v>22</v>
      </c>
      <c r="E15" s="167" t="s">
        <v>37</v>
      </c>
      <c r="F15" s="168">
        <v>1</v>
      </c>
      <c r="G15" s="162">
        <v>30</v>
      </c>
      <c r="H15" s="163">
        <f t="shared" si="0"/>
        <v>0.3</v>
      </c>
      <c r="I15" s="163">
        <f t="shared" si="1"/>
        <v>0.7</v>
      </c>
      <c r="J15" s="162">
        <v>10</v>
      </c>
      <c r="K15" s="162">
        <v>10</v>
      </c>
      <c r="L15" s="162">
        <f t="shared" si="2"/>
        <v>120</v>
      </c>
      <c r="M15" s="162">
        <v>120</v>
      </c>
      <c r="N15" s="162">
        <v>0</v>
      </c>
      <c r="O15" s="162">
        <f t="shared" si="3"/>
        <v>5.8333333333333327E-3</v>
      </c>
      <c r="P15" s="164">
        <f t="shared" si="4"/>
        <v>0.7</v>
      </c>
      <c r="Q15" s="165">
        <f t="shared" si="5"/>
        <v>0.30000000000000004</v>
      </c>
    </row>
    <row r="16" spans="1:17" s="154" customFormat="1">
      <c r="A16" s="225">
        <v>51101</v>
      </c>
      <c r="B16" s="166" t="s">
        <v>38</v>
      </c>
      <c r="C16" s="166" t="s">
        <v>21</v>
      </c>
      <c r="D16" s="166" t="s">
        <v>22</v>
      </c>
      <c r="E16" s="170" t="s">
        <v>39</v>
      </c>
      <c r="F16" s="168">
        <v>50.24</v>
      </c>
      <c r="G16" s="162">
        <v>30</v>
      </c>
      <c r="H16" s="163">
        <f t="shared" si="0"/>
        <v>15.071999999999999</v>
      </c>
      <c r="I16" s="163">
        <f t="shared" si="1"/>
        <v>35.168000000000006</v>
      </c>
      <c r="J16" s="162">
        <v>10</v>
      </c>
      <c r="K16" s="162">
        <v>10</v>
      </c>
      <c r="L16" s="162">
        <f t="shared" si="2"/>
        <v>120</v>
      </c>
      <c r="M16" s="162">
        <v>120</v>
      </c>
      <c r="N16" s="162">
        <v>0</v>
      </c>
      <c r="O16" s="162">
        <f t="shared" si="3"/>
        <v>0.2930666666666667</v>
      </c>
      <c r="P16" s="164">
        <f t="shared" si="4"/>
        <v>35.168000000000006</v>
      </c>
      <c r="Q16" s="165">
        <f t="shared" si="5"/>
        <v>15.071999999999996</v>
      </c>
    </row>
    <row r="17" spans="1:17" s="154" customFormat="1">
      <c r="A17" s="225">
        <v>51101</v>
      </c>
      <c r="B17" s="169" t="s">
        <v>40</v>
      </c>
      <c r="C17" s="166" t="s">
        <v>21</v>
      </c>
      <c r="D17" s="166" t="s">
        <v>22</v>
      </c>
      <c r="E17" s="167" t="s">
        <v>41</v>
      </c>
      <c r="F17" s="168">
        <v>38.64</v>
      </c>
      <c r="G17" s="162">
        <v>30</v>
      </c>
      <c r="H17" s="163">
        <f t="shared" si="0"/>
        <v>11.592000000000001</v>
      </c>
      <c r="I17" s="163">
        <f t="shared" si="1"/>
        <v>27.048000000000002</v>
      </c>
      <c r="J17" s="162">
        <v>10</v>
      </c>
      <c r="K17" s="162">
        <v>10</v>
      </c>
      <c r="L17" s="162">
        <f t="shared" si="2"/>
        <v>120</v>
      </c>
      <c r="M17" s="162">
        <v>120</v>
      </c>
      <c r="N17" s="162">
        <v>0</v>
      </c>
      <c r="O17" s="162">
        <f t="shared" si="3"/>
        <v>0.22540000000000002</v>
      </c>
      <c r="P17" s="164">
        <f t="shared" si="4"/>
        <v>27.048000000000002</v>
      </c>
      <c r="Q17" s="165">
        <f t="shared" si="5"/>
        <v>11.591999999999999</v>
      </c>
    </row>
    <row r="18" spans="1:17" s="154" customFormat="1">
      <c r="A18" s="225">
        <v>51101</v>
      </c>
      <c r="B18" s="166" t="s">
        <v>42</v>
      </c>
      <c r="C18" s="166" t="s">
        <v>21</v>
      </c>
      <c r="D18" s="166" t="s">
        <v>22</v>
      </c>
      <c r="E18" s="167" t="s">
        <v>43</v>
      </c>
      <c r="F18" s="171">
        <f>31.28/2</f>
        <v>15.64</v>
      </c>
      <c r="G18" s="162">
        <v>30</v>
      </c>
      <c r="H18" s="163">
        <f t="shared" si="0"/>
        <v>4.6920000000000002</v>
      </c>
      <c r="I18" s="163">
        <f t="shared" si="1"/>
        <v>10.948</v>
      </c>
      <c r="J18" s="162">
        <v>10</v>
      </c>
      <c r="K18" s="162">
        <v>10</v>
      </c>
      <c r="L18" s="162">
        <f t="shared" si="2"/>
        <v>120</v>
      </c>
      <c r="M18" s="162">
        <v>120</v>
      </c>
      <c r="N18" s="162">
        <v>0</v>
      </c>
      <c r="O18" s="162">
        <f t="shared" si="3"/>
        <v>9.1233333333333333E-2</v>
      </c>
      <c r="P18" s="164">
        <f t="shared" si="4"/>
        <v>10.948</v>
      </c>
      <c r="Q18" s="165">
        <f t="shared" si="5"/>
        <v>4.6920000000000002</v>
      </c>
    </row>
    <row r="19" spans="1:17" s="154" customFormat="1">
      <c r="A19" s="225">
        <v>51101</v>
      </c>
      <c r="B19" s="166" t="s">
        <v>44</v>
      </c>
      <c r="C19" s="166" t="s">
        <v>21</v>
      </c>
      <c r="D19" s="166" t="s">
        <v>22</v>
      </c>
      <c r="E19" s="167" t="s">
        <v>45</v>
      </c>
      <c r="F19" s="168">
        <v>3.86</v>
      </c>
      <c r="G19" s="162">
        <v>30</v>
      </c>
      <c r="H19" s="163">
        <f t="shared" si="0"/>
        <v>1.1579999999999999</v>
      </c>
      <c r="I19" s="163">
        <f t="shared" si="1"/>
        <v>2.702</v>
      </c>
      <c r="J19" s="162">
        <v>10</v>
      </c>
      <c r="K19" s="162">
        <v>10</v>
      </c>
      <c r="L19" s="162">
        <f t="shared" si="2"/>
        <v>120</v>
      </c>
      <c r="M19" s="162">
        <v>120</v>
      </c>
      <c r="N19" s="162">
        <v>0</v>
      </c>
      <c r="O19" s="162">
        <f t="shared" si="3"/>
        <v>2.2516666666666667E-2</v>
      </c>
      <c r="P19" s="164">
        <f t="shared" si="4"/>
        <v>2.702</v>
      </c>
      <c r="Q19" s="165">
        <f t="shared" si="5"/>
        <v>1.1579999999999999</v>
      </c>
    </row>
    <row r="20" spans="1:17" s="154" customFormat="1">
      <c r="A20" s="225">
        <v>51101</v>
      </c>
      <c r="B20" s="166" t="s">
        <v>46</v>
      </c>
      <c r="C20" s="166" t="s">
        <v>21</v>
      </c>
      <c r="D20" s="166" t="s">
        <v>22</v>
      </c>
      <c r="E20" s="167" t="s">
        <v>28</v>
      </c>
      <c r="F20" s="168">
        <v>1</v>
      </c>
      <c r="G20" s="162">
        <v>30</v>
      </c>
      <c r="H20" s="163">
        <f t="shared" si="0"/>
        <v>0.3</v>
      </c>
      <c r="I20" s="163">
        <f t="shared" si="1"/>
        <v>0.7</v>
      </c>
      <c r="J20" s="162">
        <v>10</v>
      </c>
      <c r="K20" s="162">
        <v>10</v>
      </c>
      <c r="L20" s="162">
        <f t="shared" si="2"/>
        <v>120</v>
      </c>
      <c r="M20" s="162">
        <v>120</v>
      </c>
      <c r="N20" s="162">
        <v>0</v>
      </c>
      <c r="O20" s="162">
        <f t="shared" si="3"/>
        <v>5.8333333333333327E-3</v>
      </c>
      <c r="P20" s="164">
        <f t="shared" si="4"/>
        <v>0.7</v>
      </c>
      <c r="Q20" s="165">
        <f t="shared" si="5"/>
        <v>0.30000000000000004</v>
      </c>
    </row>
    <row r="21" spans="1:17" s="154" customFormat="1">
      <c r="A21" s="225">
        <v>51101</v>
      </c>
      <c r="B21" s="166" t="s">
        <v>47</v>
      </c>
      <c r="C21" s="166" t="s">
        <v>21</v>
      </c>
      <c r="D21" s="166" t="s">
        <v>22</v>
      </c>
      <c r="E21" s="167" t="s">
        <v>48</v>
      </c>
      <c r="F21" s="168">
        <v>182.56</v>
      </c>
      <c r="G21" s="162">
        <v>30</v>
      </c>
      <c r="H21" s="163">
        <f t="shared" si="0"/>
        <v>54.768000000000001</v>
      </c>
      <c r="I21" s="163">
        <f t="shared" si="1"/>
        <v>127.792</v>
      </c>
      <c r="J21" s="162">
        <v>10</v>
      </c>
      <c r="K21" s="162">
        <v>10</v>
      </c>
      <c r="L21" s="162">
        <f t="shared" si="2"/>
        <v>120</v>
      </c>
      <c r="M21" s="162">
        <v>120</v>
      </c>
      <c r="N21" s="162">
        <v>0</v>
      </c>
      <c r="O21" s="162">
        <f t="shared" si="3"/>
        <v>1.0649333333333333</v>
      </c>
      <c r="P21" s="164">
        <f t="shared" si="4"/>
        <v>127.792</v>
      </c>
      <c r="Q21" s="165">
        <f t="shared" si="5"/>
        <v>54.768000000000001</v>
      </c>
    </row>
    <row r="22" spans="1:17" s="154" customFormat="1">
      <c r="A22" s="225">
        <v>51101</v>
      </c>
      <c r="B22" s="166" t="s">
        <v>49</v>
      </c>
      <c r="C22" s="166" t="s">
        <v>21</v>
      </c>
      <c r="D22" s="166" t="s">
        <v>22</v>
      </c>
      <c r="E22" s="167" t="s">
        <v>50</v>
      </c>
      <c r="F22" s="168">
        <v>47.2</v>
      </c>
      <c r="G22" s="162">
        <v>30</v>
      </c>
      <c r="H22" s="163">
        <f t="shared" si="0"/>
        <v>14.16</v>
      </c>
      <c r="I22" s="163">
        <f t="shared" si="1"/>
        <v>33.040000000000006</v>
      </c>
      <c r="J22" s="162">
        <v>10</v>
      </c>
      <c r="K22" s="162">
        <v>10</v>
      </c>
      <c r="L22" s="162">
        <f t="shared" si="2"/>
        <v>120</v>
      </c>
      <c r="M22" s="162">
        <v>120</v>
      </c>
      <c r="N22" s="162">
        <v>0</v>
      </c>
      <c r="O22" s="162">
        <f t="shared" si="3"/>
        <v>0.27533333333333337</v>
      </c>
      <c r="P22" s="164">
        <f t="shared" si="4"/>
        <v>33.040000000000006</v>
      </c>
      <c r="Q22" s="165">
        <f t="shared" si="5"/>
        <v>14.159999999999997</v>
      </c>
    </row>
    <row r="23" spans="1:17" s="154" customFormat="1">
      <c r="A23" s="225">
        <v>51101</v>
      </c>
      <c r="B23" s="166" t="s">
        <v>51</v>
      </c>
      <c r="C23" s="166" t="s">
        <v>21</v>
      </c>
      <c r="D23" s="166" t="s">
        <v>22</v>
      </c>
      <c r="E23" s="167" t="s">
        <v>52</v>
      </c>
      <c r="F23" s="168">
        <v>12.76</v>
      </c>
      <c r="G23" s="162">
        <v>30</v>
      </c>
      <c r="H23" s="163">
        <f t="shared" si="0"/>
        <v>3.8279999999999998</v>
      </c>
      <c r="I23" s="163">
        <f t="shared" si="1"/>
        <v>8.9320000000000004</v>
      </c>
      <c r="J23" s="162">
        <v>10</v>
      </c>
      <c r="K23" s="162">
        <v>10</v>
      </c>
      <c r="L23" s="162">
        <f t="shared" si="2"/>
        <v>120</v>
      </c>
      <c r="M23" s="162">
        <v>120</v>
      </c>
      <c r="N23" s="162">
        <v>0</v>
      </c>
      <c r="O23" s="162">
        <f t="shared" si="3"/>
        <v>7.4433333333333337E-2</v>
      </c>
      <c r="P23" s="164">
        <f t="shared" si="4"/>
        <v>8.9320000000000004</v>
      </c>
      <c r="Q23" s="165">
        <f t="shared" si="5"/>
        <v>3.8279999999999994</v>
      </c>
    </row>
    <row r="24" spans="1:17" s="154" customFormat="1">
      <c r="A24" s="225">
        <v>51101</v>
      </c>
      <c r="B24" s="166" t="s">
        <v>53</v>
      </c>
      <c r="C24" s="166" t="s">
        <v>21</v>
      </c>
      <c r="D24" s="166" t="s">
        <v>22</v>
      </c>
      <c r="E24" s="167" t="s">
        <v>54</v>
      </c>
      <c r="F24" s="168">
        <v>1</v>
      </c>
      <c r="G24" s="162">
        <v>30</v>
      </c>
      <c r="H24" s="163">
        <f t="shared" si="0"/>
        <v>0.3</v>
      </c>
      <c r="I24" s="163">
        <f t="shared" si="1"/>
        <v>0.7</v>
      </c>
      <c r="J24" s="162">
        <v>10</v>
      </c>
      <c r="K24" s="162">
        <v>10</v>
      </c>
      <c r="L24" s="162">
        <f t="shared" si="2"/>
        <v>120</v>
      </c>
      <c r="M24" s="162">
        <v>120</v>
      </c>
      <c r="N24" s="162">
        <v>0</v>
      </c>
      <c r="O24" s="162">
        <f t="shared" si="3"/>
        <v>5.8333333333333327E-3</v>
      </c>
      <c r="P24" s="164">
        <f t="shared" si="4"/>
        <v>0.7</v>
      </c>
      <c r="Q24" s="165">
        <f t="shared" si="5"/>
        <v>0.30000000000000004</v>
      </c>
    </row>
    <row r="25" spans="1:17" s="154" customFormat="1">
      <c r="A25" s="225">
        <v>51101</v>
      </c>
      <c r="B25" s="166" t="s">
        <v>55</v>
      </c>
      <c r="C25" s="166" t="s">
        <v>21</v>
      </c>
      <c r="D25" s="166" t="s">
        <v>22</v>
      </c>
      <c r="E25" s="167" t="s">
        <v>30</v>
      </c>
      <c r="F25" s="168">
        <v>1</v>
      </c>
      <c r="G25" s="162">
        <v>30</v>
      </c>
      <c r="H25" s="163">
        <f t="shared" si="0"/>
        <v>0.3</v>
      </c>
      <c r="I25" s="163">
        <f t="shared" si="1"/>
        <v>0.7</v>
      </c>
      <c r="J25" s="162">
        <v>10</v>
      </c>
      <c r="K25" s="162">
        <v>10</v>
      </c>
      <c r="L25" s="162">
        <f t="shared" si="2"/>
        <v>120</v>
      </c>
      <c r="M25" s="162">
        <v>120</v>
      </c>
      <c r="N25" s="162">
        <v>0</v>
      </c>
      <c r="O25" s="162">
        <f t="shared" si="3"/>
        <v>5.8333333333333327E-3</v>
      </c>
      <c r="P25" s="164">
        <f t="shared" si="4"/>
        <v>0.7</v>
      </c>
      <c r="Q25" s="165">
        <f t="shared" si="5"/>
        <v>0.30000000000000004</v>
      </c>
    </row>
    <row r="26" spans="1:17" s="154" customFormat="1">
      <c r="A26" s="225">
        <v>51101</v>
      </c>
      <c r="B26" s="166" t="s">
        <v>56</v>
      </c>
      <c r="C26" s="166" t="s">
        <v>21</v>
      </c>
      <c r="D26" s="166" t="s">
        <v>22</v>
      </c>
      <c r="E26" s="167" t="s">
        <v>57</v>
      </c>
      <c r="F26" s="168">
        <v>658.36</v>
      </c>
      <c r="G26" s="162">
        <v>30</v>
      </c>
      <c r="H26" s="163">
        <f t="shared" si="0"/>
        <v>197.50800000000001</v>
      </c>
      <c r="I26" s="163">
        <f t="shared" si="1"/>
        <v>460.85199999999998</v>
      </c>
      <c r="J26" s="162">
        <v>10</v>
      </c>
      <c r="K26" s="162">
        <v>10</v>
      </c>
      <c r="L26" s="162">
        <f t="shared" si="2"/>
        <v>120</v>
      </c>
      <c r="M26" s="162">
        <v>120</v>
      </c>
      <c r="N26" s="162">
        <v>0</v>
      </c>
      <c r="O26" s="162">
        <f t="shared" si="3"/>
        <v>3.8404333333333329</v>
      </c>
      <c r="P26" s="164">
        <f t="shared" si="4"/>
        <v>460.85199999999998</v>
      </c>
      <c r="Q26" s="165">
        <f t="shared" si="5"/>
        <v>197.50800000000004</v>
      </c>
    </row>
    <row r="27" spans="1:17" s="154" customFormat="1">
      <c r="A27" s="225">
        <v>51101</v>
      </c>
      <c r="B27" s="166" t="s">
        <v>58</v>
      </c>
      <c r="C27" s="166" t="s">
        <v>21</v>
      </c>
      <c r="D27" s="166" t="s">
        <v>22</v>
      </c>
      <c r="E27" s="167" t="s">
        <v>59</v>
      </c>
      <c r="F27" s="168">
        <v>29.44</v>
      </c>
      <c r="G27" s="162">
        <v>30</v>
      </c>
      <c r="H27" s="163">
        <f t="shared" si="0"/>
        <v>8.8320000000000007</v>
      </c>
      <c r="I27" s="163">
        <f t="shared" si="1"/>
        <v>20.608000000000001</v>
      </c>
      <c r="J27" s="162">
        <v>10</v>
      </c>
      <c r="K27" s="162">
        <v>10</v>
      </c>
      <c r="L27" s="162">
        <f t="shared" si="2"/>
        <v>120</v>
      </c>
      <c r="M27" s="162">
        <v>120</v>
      </c>
      <c r="N27" s="162">
        <v>0</v>
      </c>
      <c r="O27" s="162">
        <f t="shared" si="3"/>
        <v>0.17173333333333335</v>
      </c>
      <c r="P27" s="164">
        <f t="shared" si="4"/>
        <v>20.608000000000001</v>
      </c>
      <c r="Q27" s="165">
        <f t="shared" si="5"/>
        <v>8.8320000000000007</v>
      </c>
    </row>
    <row r="28" spans="1:17" s="154" customFormat="1">
      <c r="A28" s="225">
        <v>51101</v>
      </c>
      <c r="B28" s="166" t="s">
        <v>60</v>
      </c>
      <c r="C28" s="166" t="s">
        <v>21</v>
      </c>
      <c r="D28" s="166" t="s">
        <v>22</v>
      </c>
      <c r="E28" s="167" t="s">
        <v>61</v>
      </c>
      <c r="F28" s="168">
        <v>38.9</v>
      </c>
      <c r="G28" s="162">
        <v>30</v>
      </c>
      <c r="H28" s="163">
        <f t="shared" si="0"/>
        <v>11.67</v>
      </c>
      <c r="I28" s="163">
        <f t="shared" si="1"/>
        <v>27.229999999999997</v>
      </c>
      <c r="J28" s="162">
        <v>10</v>
      </c>
      <c r="K28" s="162">
        <v>10</v>
      </c>
      <c r="L28" s="162">
        <f t="shared" si="2"/>
        <v>120</v>
      </c>
      <c r="M28" s="162">
        <v>120</v>
      </c>
      <c r="N28" s="162">
        <v>0</v>
      </c>
      <c r="O28" s="162">
        <f t="shared" si="3"/>
        <v>0.22691666666666663</v>
      </c>
      <c r="P28" s="164">
        <f t="shared" si="4"/>
        <v>27.229999999999997</v>
      </c>
      <c r="Q28" s="165">
        <f t="shared" si="5"/>
        <v>11.670000000000002</v>
      </c>
    </row>
    <row r="29" spans="1:17" s="154" customFormat="1">
      <c r="A29" s="225">
        <v>51101</v>
      </c>
      <c r="B29" s="166" t="s">
        <v>62</v>
      </c>
      <c r="C29" s="166" t="s">
        <v>21</v>
      </c>
      <c r="D29" s="166" t="s">
        <v>22</v>
      </c>
      <c r="E29" s="167" t="s">
        <v>63</v>
      </c>
      <c r="F29" s="168">
        <f>5.15/2</f>
        <v>2.5750000000000002</v>
      </c>
      <c r="G29" s="162">
        <v>30</v>
      </c>
      <c r="H29" s="163">
        <f t="shared" si="0"/>
        <v>0.77250000000000008</v>
      </c>
      <c r="I29" s="163">
        <f t="shared" si="1"/>
        <v>1.8025000000000002</v>
      </c>
      <c r="J29" s="162">
        <v>10</v>
      </c>
      <c r="K29" s="162">
        <v>10</v>
      </c>
      <c r="L29" s="162">
        <f t="shared" si="2"/>
        <v>120</v>
      </c>
      <c r="M29" s="162">
        <v>120</v>
      </c>
      <c r="N29" s="162">
        <v>0</v>
      </c>
      <c r="O29" s="162">
        <f t="shared" si="3"/>
        <v>1.5020833333333336E-2</v>
      </c>
      <c r="P29" s="164">
        <f t="shared" si="4"/>
        <v>1.8025000000000002</v>
      </c>
      <c r="Q29" s="165">
        <f t="shared" si="5"/>
        <v>0.77249999999999996</v>
      </c>
    </row>
    <row r="30" spans="1:17" s="154" customFormat="1">
      <c r="A30" s="225">
        <v>51101</v>
      </c>
      <c r="B30" s="169" t="s">
        <v>64</v>
      </c>
      <c r="C30" s="166" t="s">
        <v>21</v>
      </c>
      <c r="D30" s="166" t="s">
        <v>22</v>
      </c>
      <c r="E30" s="167" t="s">
        <v>65</v>
      </c>
      <c r="F30" s="168">
        <f>7.68/2</f>
        <v>3.84</v>
      </c>
      <c r="G30" s="162">
        <v>30</v>
      </c>
      <c r="H30" s="163">
        <f t="shared" si="0"/>
        <v>1.1519999999999999</v>
      </c>
      <c r="I30" s="163">
        <f t="shared" si="1"/>
        <v>2.6879999999999997</v>
      </c>
      <c r="J30" s="162">
        <v>10</v>
      </c>
      <c r="K30" s="162">
        <v>10</v>
      </c>
      <c r="L30" s="162">
        <f t="shared" si="2"/>
        <v>120</v>
      </c>
      <c r="M30" s="162">
        <v>120</v>
      </c>
      <c r="N30" s="162">
        <v>0</v>
      </c>
      <c r="O30" s="162">
        <f t="shared" si="3"/>
        <v>2.2399999999999996E-2</v>
      </c>
      <c r="P30" s="164">
        <f t="shared" si="4"/>
        <v>2.6879999999999997</v>
      </c>
      <c r="Q30" s="165">
        <f t="shared" si="5"/>
        <v>1.1520000000000001</v>
      </c>
    </row>
    <row r="31" spans="1:17" s="154" customFormat="1">
      <c r="A31" s="225">
        <v>51101</v>
      </c>
      <c r="B31" s="166" t="s">
        <v>66</v>
      </c>
      <c r="C31" s="166" t="s">
        <v>21</v>
      </c>
      <c r="D31" s="166" t="s">
        <v>22</v>
      </c>
      <c r="E31" s="167" t="s">
        <v>67</v>
      </c>
      <c r="F31" s="168">
        <v>2.77</v>
      </c>
      <c r="G31" s="162">
        <v>30</v>
      </c>
      <c r="H31" s="163">
        <f t="shared" si="0"/>
        <v>0.83099999999999996</v>
      </c>
      <c r="I31" s="163">
        <f t="shared" si="1"/>
        <v>1.9390000000000001</v>
      </c>
      <c r="J31" s="162">
        <v>10</v>
      </c>
      <c r="K31" s="162">
        <v>10</v>
      </c>
      <c r="L31" s="162">
        <f t="shared" si="2"/>
        <v>120</v>
      </c>
      <c r="M31" s="162">
        <v>120</v>
      </c>
      <c r="N31" s="162">
        <v>0</v>
      </c>
      <c r="O31" s="162">
        <f t="shared" si="3"/>
        <v>1.6158333333333334E-2</v>
      </c>
      <c r="P31" s="164">
        <f t="shared" si="4"/>
        <v>1.9390000000000001</v>
      </c>
      <c r="Q31" s="165">
        <f t="shared" si="5"/>
        <v>0.83099999999999996</v>
      </c>
    </row>
    <row r="32" spans="1:17" s="154" customFormat="1">
      <c r="A32" s="225">
        <v>51101</v>
      </c>
      <c r="B32" s="166" t="s">
        <v>68</v>
      </c>
      <c r="C32" s="166" t="s">
        <v>21</v>
      </c>
      <c r="D32" s="166" t="s">
        <v>22</v>
      </c>
      <c r="E32" s="167" t="s">
        <v>69</v>
      </c>
      <c r="F32" s="168">
        <v>6.7</v>
      </c>
      <c r="G32" s="162">
        <v>30</v>
      </c>
      <c r="H32" s="163">
        <f t="shared" si="0"/>
        <v>2.0099999999999998</v>
      </c>
      <c r="I32" s="163">
        <f t="shared" si="1"/>
        <v>4.6900000000000004</v>
      </c>
      <c r="J32" s="162">
        <v>10</v>
      </c>
      <c r="K32" s="162">
        <v>10</v>
      </c>
      <c r="L32" s="162">
        <f t="shared" si="2"/>
        <v>120</v>
      </c>
      <c r="M32" s="162">
        <v>120</v>
      </c>
      <c r="N32" s="162">
        <v>0</v>
      </c>
      <c r="O32" s="162">
        <f t="shared" si="3"/>
        <v>3.9083333333333338E-2</v>
      </c>
      <c r="P32" s="164">
        <f t="shared" si="4"/>
        <v>4.6900000000000004</v>
      </c>
      <c r="Q32" s="165">
        <f t="shared" si="5"/>
        <v>2.0099999999999998</v>
      </c>
    </row>
    <row r="33" spans="1:17" s="154" customFormat="1">
      <c r="A33" s="225">
        <v>51101</v>
      </c>
      <c r="B33" s="166" t="s">
        <v>70</v>
      </c>
      <c r="C33" s="166" t="s">
        <v>21</v>
      </c>
      <c r="D33" s="166" t="s">
        <v>22</v>
      </c>
      <c r="E33" s="167" t="s">
        <v>71</v>
      </c>
      <c r="F33" s="168">
        <v>1</v>
      </c>
      <c r="G33" s="162">
        <v>30</v>
      </c>
      <c r="H33" s="163">
        <f t="shared" si="0"/>
        <v>0.3</v>
      </c>
      <c r="I33" s="163">
        <f t="shared" si="1"/>
        <v>0.7</v>
      </c>
      <c r="J33" s="162">
        <v>10</v>
      </c>
      <c r="K33" s="162">
        <v>10</v>
      </c>
      <c r="L33" s="162">
        <f t="shared" si="2"/>
        <v>120</v>
      </c>
      <c r="M33" s="162">
        <v>120</v>
      </c>
      <c r="N33" s="162">
        <v>0</v>
      </c>
      <c r="O33" s="162">
        <f t="shared" si="3"/>
        <v>5.8333333333333327E-3</v>
      </c>
      <c r="P33" s="164">
        <f t="shared" si="4"/>
        <v>0.7</v>
      </c>
      <c r="Q33" s="165">
        <f t="shared" si="5"/>
        <v>0.30000000000000004</v>
      </c>
    </row>
    <row r="34" spans="1:17" s="154" customFormat="1">
      <c r="A34" s="225">
        <v>51101</v>
      </c>
      <c r="B34" s="166" t="s">
        <v>72</v>
      </c>
      <c r="C34" s="166" t="s">
        <v>21</v>
      </c>
      <c r="D34" s="166" t="s">
        <v>22</v>
      </c>
      <c r="E34" s="167" t="s">
        <v>73</v>
      </c>
      <c r="F34" s="168">
        <v>250</v>
      </c>
      <c r="G34" s="162">
        <v>30</v>
      </c>
      <c r="H34" s="163">
        <f t="shared" si="0"/>
        <v>75</v>
      </c>
      <c r="I34" s="163">
        <f t="shared" si="1"/>
        <v>175</v>
      </c>
      <c r="J34" s="162">
        <v>10</v>
      </c>
      <c r="K34" s="162">
        <v>10</v>
      </c>
      <c r="L34" s="162">
        <f t="shared" si="2"/>
        <v>120</v>
      </c>
      <c r="M34" s="162">
        <v>120</v>
      </c>
      <c r="N34" s="162">
        <v>0</v>
      </c>
      <c r="O34" s="162">
        <f t="shared" si="3"/>
        <v>1.4583333333333333</v>
      </c>
      <c r="P34" s="164">
        <f t="shared" si="4"/>
        <v>175</v>
      </c>
      <c r="Q34" s="165">
        <f t="shared" si="5"/>
        <v>75</v>
      </c>
    </row>
    <row r="35" spans="1:17" s="154" customFormat="1" ht="21.75" customHeight="1">
      <c r="A35" s="225">
        <v>51101</v>
      </c>
      <c r="B35" s="166" t="s">
        <v>74</v>
      </c>
      <c r="C35" s="166" t="s">
        <v>21</v>
      </c>
      <c r="D35" s="166" t="s">
        <v>22</v>
      </c>
      <c r="E35" s="167" t="s">
        <v>75</v>
      </c>
      <c r="F35" s="168">
        <v>1350.8</v>
      </c>
      <c r="G35" s="162">
        <v>30</v>
      </c>
      <c r="H35" s="163">
        <f t="shared" si="0"/>
        <v>405.23999999999995</v>
      </c>
      <c r="I35" s="163">
        <f t="shared" si="1"/>
        <v>945.56</v>
      </c>
      <c r="J35" s="162">
        <v>10</v>
      </c>
      <c r="K35" s="162">
        <v>10</v>
      </c>
      <c r="L35" s="162">
        <f t="shared" si="2"/>
        <v>120</v>
      </c>
      <c r="M35" s="162">
        <v>120</v>
      </c>
      <c r="N35" s="162">
        <v>0</v>
      </c>
      <c r="O35" s="162">
        <f t="shared" si="3"/>
        <v>7.8796666666666662</v>
      </c>
      <c r="P35" s="164">
        <f t="shared" si="4"/>
        <v>945.56</v>
      </c>
      <c r="Q35" s="165">
        <f t="shared" si="5"/>
        <v>405.24</v>
      </c>
    </row>
    <row r="36" spans="1:17" s="154" customFormat="1">
      <c r="A36" s="225">
        <v>51101</v>
      </c>
      <c r="B36" s="166" t="s">
        <v>76</v>
      </c>
      <c r="C36" s="166" t="s">
        <v>21</v>
      </c>
      <c r="D36" s="166" t="s">
        <v>22</v>
      </c>
      <c r="E36" s="167" t="s">
        <v>77</v>
      </c>
      <c r="F36" s="168">
        <v>1</v>
      </c>
      <c r="G36" s="162">
        <v>30</v>
      </c>
      <c r="H36" s="163">
        <f t="shared" si="0"/>
        <v>0.3</v>
      </c>
      <c r="I36" s="163">
        <f t="shared" si="1"/>
        <v>0.7</v>
      </c>
      <c r="J36" s="162">
        <v>10</v>
      </c>
      <c r="K36" s="162">
        <v>10</v>
      </c>
      <c r="L36" s="162">
        <f t="shared" si="2"/>
        <v>120</v>
      </c>
      <c r="M36" s="162">
        <v>120</v>
      </c>
      <c r="N36" s="162">
        <v>0</v>
      </c>
      <c r="O36" s="162">
        <f t="shared" si="3"/>
        <v>5.8333333333333327E-3</v>
      </c>
      <c r="P36" s="164">
        <f t="shared" si="4"/>
        <v>0.7</v>
      </c>
      <c r="Q36" s="165">
        <f t="shared" si="5"/>
        <v>0.30000000000000004</v>
      </c>
    </row>
    <row r="37" spans="1:17" s="154" customFormat="1">
      <c r="A37" s="225">
        <v>51101</v>
      </c>
      <c r="B37" s="166" t="s">
        <v>78</v>
      </c>
      <c r="C37" s="166" t="s">
        <v>21</v>
      </c>
      <c r="D37" s="166" t="s">
        <v>22</v>
      </c>
      <c r="E37" s="167" t="s">
        <v>79</v>
      </c>
      <c r="F37" s="168">
        <f>2070/2</f>
        <v>1035</v>
      </c>
      <c r="G37" s="162">
        <v>30</v>
      </c>
      <c r="H37" s="163">
        <f t="shared" si="0"/>
        <v>310.5</v>
      </c>
      <c r="I37" s="163">
        <f t="shared" si="1"/>
        <v>724.5</v>
      </c>
      <c r="J37" s="162">
        <v>10</v>
      </c>
      <c r="K37" s="162">
        <v>10</v>
      </c>
      <c r="L37" s="162">
        <f t="shared" si="2"/>
        <v>120</v>
      </c>
      <c r="M37" s="162">
        <v>120</v>
      </c>
      <c r="N37" s="162">
        <v>0</v>
      </c>
      <c r="O37" s="162">
        <f t="shared" si="3"/>
        <v>6.0374999999999996</v>
      </c>
      <c r="P37" s="164">
        <f t="shared" si="4"/>
        <v>724.5</v>
      </c>
      <c r="Q37" s="165">
        <f t="shared" si="5"/>
        <v>310.5</v>
      </c>
    </row>
    <row r="38" spans="1:17" s="154" customFormat="1">
      <c r="A38" s="225">
        <v>51101</v>
      </c>
      <c r="B38" s="166" t="s">
        <v>80</v>
      </c>
      <c r="C38" s="166" t="s">
        <v>21</v>
      </c>
      <c r="D38" s="166" t="s">
        <v>22</v>
      </c>
      <c r="E38" s="167" t="s">
        <v>81</v>
      </c>
      <c r="F38" s="168">
        <v>10.99</v>
      </c>
      <c r="G38" s="162">
        <v>30</v>
      </c>
      <c r="H38" s="163">
        <f t="shared" si="0"/>
        <v>3.2970000000000002</v>
      </c>
      <c r="I38" s="163">
        <f t="shared" si="1"/>
        <v>7.6929999999999996</v>
      </c>
      <c r="J38" s="162">
        <v>10</v>
      </c>
      <c r="K38" s="162">
        <v>10</v>
      </c>
      <c r="L38" s="162">
        <f t="shared" si="2"/>
        <v>120</v>
      </c>
      <c r="M38" s="162">
        <v>120</v>
      </c>
      <c r="N38" s="162">
        <v>0</v>
      </c>
      <c r="O38" s="162">
        <f t="shared" si="3"/>
        <v>6.4108333333333337E-2</v>
      </c>
      <c r="P38" s="164">
        <f t="shared" si="4"/>
        <v>7.6930000000000005</v>
      </c>
      <c r="Q38" s="165">
        <f t="shared" si="5"/>
        <v>3.2969999999999997</v>
      </c>
    </row>
    <row r="39" spans="1:17" s="154" customFormat="1">
      <c r="A39" s="225">
        <v>51101</v>
      </c>
      <c r="B39" s="166" t="s">
        <v>82</v>
      </c>
      <c r="C39" s="166" t="s">
        <v>21</v>
      </c>
      <c r="D39" s="166" t="s">
        <v>22</v>
      </c>
      <c r="E39" s="167" t="s">
        <v>79</v>
      </c>
      <c r="F39" s="168">
        <f>2070/2</f>
        <v>1035</v>
      </c>
      <c r="G39" s="162">
        <v>30</v>
      </c>
      <c r="H39" s="163">
        <f t="shared" si="0"/>
        <v>310.5</v>
      </c>
      <c r="I39" s="163">
        <f t="shared" si="1"/>
        <v>724.5</v>
      </c>
      <c r="J39" s="162">
        <v>10</v>
      </c>
      <c r="K39" s="162">
        <v>10</v>
      </c>
      <c r="L39" s="162">
        <f t="shared" si="2"/>
        <v>120</v>
      </c>
      <c r="M39" s="162">
        <v>120</v>
      </c>
      <c r="N39" s="162">
        <v>0</v>
      </c>
      <c r="O39" s="162">
        <f t="shared" si="3"/>
        <v>6.0374999999999996</v>
      </c>
      <c r="P39" s="164">
        <f t="shared" si="4"/>
        <v>724.5</v>
      </c>
      <c r="Q39" s="165">
        <f t="shared" si="5"/>
        <v>310.5</v>
      </c>
    </row>
    <row r="40" spans="1:17" s="154" customFormat="1">
      <c r="A40" s="225">
        <v>51101</v>
      </c>
      <c r="B40" s="166" t="s">
        <v>83</v>
      </c>
      <c r="C40" s="166" t="s">
        <v>21</v>
      </c>
      <c r="D40" s="166" t="s">
        <v>22</v>
      </c>
      <c r="E40" s="167" t="s">
        <v>81</v>
      </c>
      <c r="F40" s="171">
        <f>586.5/2</f>
        <v>293.25</v>
      </c>
      <c r="G40" s="162">
        <v>30</v>
      </c>
      <c r="H40" s="163">
        <f t="shared" si="0"/>
        <v>87.974999999999994</v>
      </c>
      <c r="I40" s="163">
        <f t="shared" si="1"/>
        <v>205.27500000000001</v>
      </c>
      <c r="J40" s="162">
        <v>10</v>
      </c>
      <c r="K40" s="162">
        <v>10</v>
      </c>
      <c r="L40" s="162">
        <f t="shared" si="2"/>
        <v>120</v>
      </c>
      <c r="M40" s="162">
        <v>120</v>
      </c>
      <c r="N40" s="162">
        <v>0</v>
      </c>
      <c r="O40" s="162">
        <f t="shared" si="3"/>
        <v>1.7106250000000001</v>
      </c>
      <c r="P40" s="164">
        <f t="shared" si="4"/>
        <v>205.27500000000001</v>
      </c>
      <c r="Q40" s="165">
        <f t="shared" si="5"/>
        <v>87.974999999999994</v>
      </c>
    </row>
    <row r="41" spans="1:17" s="154" customFormat="1">
      <c r="A41" s="225">
        <v>51101</v>
      </c>
      <c r="B41" s="166" t="s">
        <v>84</v>
      </c>
      <c r="C41" s="166" t="s">
        <v>21</v>
      </c>
      <c r="D41" s="166" t="s">
        <v>22</v>
      </c>
      <c r="E41" s="167" t="s">
        <v>85</v>
      </c>
      <c r="F41" s="168">
        <v>1</v>
      </c>
      <c r="G41" s="162">
        <v>30</v>
      </c>
      <c r="H41" s="163">
        <f t="shared" si="0"/>
        <v>0.3</v>
      </c>
      <c r="I41" s="163">
        <f t="shared" si="1"/>
        <v>0.7</v>
      </c>
      <c r="J41" s="162">
        <v>10</v>
      </c>
      <c r="K41" s="162">
        <v>10</v>
      </c>
      <c r="L41" s="162">
        <f t="shared" si="2"/>
        <v>120</v>
      </c>
      <c r="M41" s="162">
        <v>120</v>
      </c>
      <c r="N41" s="162">
        <v>0</v>
      </c>
      <c r="O41" s="162">
        <f t="shared" si="3"/>
        <v>5.8333333333333327E-3</v>
      </c>
      <c r="P41" s="164">
        <f t="shared" si="4"/>
        <v>0.7</v>
      </c>
      <c r="Q41" s="165">
        <f t="shared" si="5"/>
        <v>0.30000000000000004</v>
      </c>
    </row>
    <row r="42" spans="1:17" s="154" customFormat="1">
      <c r="A42" s="225">
        <v>51101</v>
      </c>
      <c r="B42" s="166" t="s">
        <v>86</v>
      </c>
      <c r="C42" s="166" t="s">
        <v>21</v>
      </c>
      <c r="D42" s="166" t="s">
        <v>22</v>
      </c>
      <c r="E42" s="167" t="s">
        <v>41</v>
      </c>
      <c r="F42" s="168">
        <v>1</v>
      </c>
      <c r="G42" s="162">
        <v>30</v>
      </c>
      <c r="H42" s="163">
        <f t="shared" si="0"/>
        <v>0.3</v>
      </c>
      <c r="I42" s="163">
        <f t="shared" si="1"/>
        <v>0.7</v>
      </c>
      <c r="J42" s="162">
        <v>10</v>
      </c>
      <c r="K42" s="162">
        <v>10</v>
      </c>
      <c r="L42" s="162">
        <f t="shared" si="2"/>
        <v>120</v>
      </c>
      <c r="M42" s="162">
        <v>120</v>
      </c>
      <c r="N42" s="162">
        <v>0</v>
      </c>
      <c r="O42" s="162">
        <f t="shared" si="3"/>
        <v>5.8333333333333327E-3</v>
      </c>
      <c r="P42" s="164">
        <f t="shared" si="4"/>
        <v>0.7</v>
      </c>
      <c r="Q42" s="165">
        <f t="shared" si="5"/>
        <v>0.30000000000000004</v>
      </c>
    </row>
    <row r="43" spans="1:17" s="154" customFormat="1">
      <c r="A43" s="225">
        <v>51101</v>
      </c>
      <c r="B43" s="166" t="s">
        <v>87</v>
      </c>
      <c r="C43" s="166" t="s">
        <v>21</v>
      </c>
      <c r="D43" s="166" t="s">
        <v>22</v>
      </c>
      <c r="E43" s="167" t="s">
        <v>88</v>
      </c>
      <c r="F43" s="168">
        <v>1</v>
      </c>
      <c r="G43" s="162">
        <v>30</v>
      </c>
      <c r="H43" s="163">
        <f t="shared" si="0"/>
        <v>0.3</v>
      </c>
      <c r="I43" s="163">
        <f t="shared" si="1"/>
        <v>0.7</v>
      </c>
      <c r="J43" s="162">
        <v>10</v>
      </c>
      <c r="K43" s="162">
        <v>10</v>
      </c>
      <c r="L43" s="162">
        <f t="shared" si="2"/>
        <v>120</v>
      </c>
      <c r="M43" s="162">
        <v>120</v>
      </c>
      <c r="N43" s="162">
        <v>0</v>
      </c>
      <c r="O43" s="162">
        <f t="shared" si="3"/>
        <v>5.8333333333333327E-3</v>
      </c>
      <c r="P43" s="164">
        <f t="shared" si="4"/>
        <v>0.7</v>
      </c>
      <c r="Q43" s="165">
        <f t="shared" si="5"/>
        <v>0.30000000000000004</v>
      </c>
    </row>
    <row r="44" spans="1:17" s="154" customFormat="1">
      <c r="A44" s="225">
        <v>51101</v>
      </c>
      <c r="B44" s="166" t="s">
        <v>89</v>
      </c>
      <c r="C44" s="166" t="s">
        <v>21</v>
      </c>
      <c r="D44" s="166" t="s">
        <v>22</v>
      </c>
      <c r="E44" s="167" t="s">
        <v>90</v>
      </c>
      <c r="F44" s="168">
        <v>658.35</v>
      </c>
      <c r="G44" s="162">
        <v>30</v>
      </c>
      <c r="H44" s="163">
        <f t="shared" si="0"/>
        <v>197.505</v>
      </c>
      <c r="I44" s="163">
        <f t="shared" si="1"/>
        <v>460.84500000000003</v>
      </c>
      <c r="J44" s="162">
        <v>10</v>
      </c>
      <c r="K44" s="162">
        <v>10</v>
      </c>
      <c r="L44" s="162">
        <f t="shared" si="2"/>
        <v>120</v>
      </c>
      <c r="M44" s="162">
        <v>120</v>
      </c>
      <c r="N44" s="162">
        <v>0</v>
      </c>
      <c r="O44" s="162">
        <f t="shared" si="3"/>
        <v>3.8403750000000003</v>
      </c>
      <c r="P44" s="164">
        <f t="shared" si="4"/>
        <v>460.84500000000003</v>
      </c>
      <c r="Q44" s="165">
        <f t="shared" si="5"/>
        <v>197.505</v>
      </c>
    </row>
    <row r="45" spans="1:17" s="154" customFormat="1">
      <c r="A45" s="225">
        <v>51101</v>
      </c>
      <c r="B45" s="166" t="s">
        <v>91</v>
      </c>
      <c r="C45" s="166" t="s">
        <v>21</v>
      </c>
      <c r="D45" s="166" t="s">
        <v>22</v>
      </c>
      <c r="E45" s="167" t="s">
        <v>92</v>
      </c>
      <c r="F45" s="168">
        <f t="shared" ref="F45:F51" si="6">21/7</f>
        <v>3</v>
      </c>
      <c r="G45" s="162">
        <v>30</v>
      </c>
      <c r="H45" s="163">
        <f t="shared" si="0"/>
        <v>0.89999999999999991</v>
      </c>
      <c r="I45" s="163">
        <f t="shared" si="1"/>
        <v>2.1</v>
      </c>
      <c r="J45" s="162">
        <v>10</v>
      </c>
      <c r="K45" s="162">
        <v>10</v>
      </c>
      <c r="L45" s="162">
        <f t="shared" si="2"/>
        <v>120</v>
      </c>
      <c r="M45" s="162">
        <v>120</v>
      </c>
      <c r="N45" s="162">
        <v>0</v>
      </c>
      <c r="O45" s="162">
        <f t="shared" si="3"/>
        <v>1.7500000000000002E-2</v>
      </c>
      <c r="P45" s="164">
        <f t="shared" si="4"/>
        <v>2.1</v>
      </c>
      <c r="Q45" s="165">
        <f t="shared" si="5"/>
        <v>0.89999999999999991</v>
      </c>
    </row>
    <row r="46" spans="1:17" s="154" customFormat="1">
      <c r="A46" s="225">
        <v>51101</v>
      </c>
      <c r="B46" s="166" t="s">
        <v>93</v>
      </c>
      <c r="C46" s="166" t="s">
        <v>21</v>
      </c>
      <c r="D46" s="166" t="s">
        <v>22</v>
      </c>
      <c r="E46" s="167" t="s">
        <v>92</v>
      </c>
      <c r="F46" s="168">
        <f t="shared" si="6"/>
        <v>3</v>
      </c>
      <c r="G46" s="162">
        <v>30</v>
      </c>
      <c r="H46" s="163">
        <f t="shared" si="0"/>
        <v>0.89999999999999991</v>
      </c>
      <c r="I46" s="163">
        <f t="shared" si="1"/>
        <v>2.1</v>
      </c>
      <c r="J46" s="162">
        <v>10</v>
      </c>
      <c r="K46" s="162">
        <v>10</v>
      </c>
      <c r="L46" s="162">
        <f t="shared" si="2"/>
        <v>120</v>
      </c>
      <c r="M46" s="162">
        <v>120</v>
      </c>
      <c r="N46" s="162">
        <v>0</v>
      </c>
      <c r="O46" s="162">
        <f t="shared" si="3"/>
        <v>1.7500000000000002E-2</v>
      </c>
      <c r="P46" s="164">
        <f t="shared" si="4"/>
        <v>2.1</v>
      </c>
      <c r="Q46" s="165">
        <f t="shared" si="5"/>
        <v>0.89999999999999991</v>
      </c>
    </row>
    <row r="47" spans="1:17" s="154" customFormat="1">
      <c r="A47" s="225">
        <v>51101</v>
      </c>
      <c r="B47" s="166" t="s">
        <v>94</v>
      </c>
      <c r="C47" s="166" t="s">
        <v>21</v>
      </c>
      <c r="D47" s="166" t="s">
        <v>22</v>
      </c>
      <c r="E47" s="167" t="s">
        <v>92</v>
      </c>
      <c r="F47" s="168">
        <f t="shared" si="6"/>
        <v>3</v>
      </c>
      <c r="G47" s="162">
        <v>30</v>
      </c>
      <c r="H47" s="163">
        <f t="shared" si="0"/>
        <v>0.89999999999999991</v>
      </c>
      <c r="I47" s="163">
        <f t="shared" si="1"/>
        <v>2.1</v>
      </c>
      <c r="J47" s="162">
        <v>10</v>
      </c>
      <c r="K47" s="162">
        <v>10</v>
      </c>
      <c r="L47" s="162">
        <f t="shared" si="2"/>
        <v>120</v>
      </c>
      <c r="M47" s="162">
        <v>120</v>
      </c>
      <c r="N47" s="162">
        <v>0</v>
      </c>
      <c r="O47" s="162">
        <f t="shared" si="3"/>
        <v>1.7500000000000002E-2</v>
      </c>
      <c r="P47" s="164">
        <f t="shared" si="4"/>
        <v>2.1</v>
      </c>
      <c r="Q47" s="165">
        <f t="shared" si="5"/>
        <v>0.89999999999999991</v>
      </c>
    </row>
    <row r="48" spans="1:17" s="154" customFormat="1">
      <c r="A48" s="225">
        <v>51101</v>
      </c>
      <c r="B48" s="166" t="s">
        <v>95</v>
      </c>
      <c r="C48" s="166" t="s">
        <v>21</v>
      </c>
      <c r="D48" s="166" t="s">
        <v>22</v>
      </c>
      <c r="E48" s="167" t="s">
        <v>92</v>
      </c>
      <c r="F48" s="168">
        <f t="shared" si="6"/>
        <v>3</v>
      </c>
      <c r="G48" s="162">
        <v>30</v>
      </c>
      <c r="H48" s="163">
        <f t="shared" si="0"/>
        <v>0.89999999999999991</v>
      </c>
      <c r="I48" s="163">
        <f t="shared" si="1"/>
        <v>2.1</v>
      </c>
      <c r="J48" s="162">
        <v>10</v>
      </c>
      <c r="K48" s="162">
        <v>10</v>
      </c>
      <c r="L48" s="162">
        <f t="shared" si="2"/>
        <v>120</v>
      </c>
      <c r="M48" s="162">
        <v>120</v>
      </c>
      <c r="N48" s="162">
        <v>0</v>
      </c>
      <c r="O48" s="162">
        <f t="shared" si="3"/>
        <v>1.7500000000000002E-2</v>
      </c>
      <c r="P48" s="164">
        <f t="shared" si="4"/>
        <v>2.1</v>
      </c>
      <c r="Q48" s="165">
        <f t="shared" si="5"/>
        <v>0.89999999999999991</v>
      </c>
    </row>
    <row r="49" spans="1:17" s="154" customFormat="1">
      <c r="A49" s="225">
        <v>51101</v>
      </c>
      <c r="B49" s="166" t="s">
        <v>96</v>
      </c>
      <c r="C49" s="166" t="s">
        <v>21</v>
      </c>
      <c r="D49" s="166" t="s">
        <v>22</v>
      </c>
      <c r="E49" s="167" t="s">
        <v>92</v>
      </c>
      <c r="F49" s="168">
        <f t="shared" si="6"/>
        <v>3</v>
      </c>
      <c r="G49" s="162">
        <v>30</v>
      </c>
      <c r="H49" s="163">
        <f t="shared" si="0"/>
        <v>0.89999999999999991</v>
      </c>
      <c r="I49" s="163">
        <f t="shared" si="1"/>
        <v>2.1</v>
      </c>
      <c r="J49" s="162">
        <v>10</v>
      </c>
      <c r="K49" s="162">
        <v>10</v>
      </c>
      <c r="L49" s="162">
        <f t="shared" si="2"/>
        <v>120</v>
      </c>
      <c r="M49" s="162">
        <v>120</v>
      </c>
      <c r="N49" s="162">
        <v>0</v>
      </c>
      <c r="O49" s="162">
        <f t="shared" si="3"/>
        <v>1.7500000000000002E-2</v>
      </c>
      <c r="P49" s="164">
        <f t="shared" si="4"/>
        <v>2.1</v>
      </c>
      <c r="Q49" s="165">
        <f t="shared" si="5"/>
        <v>0.89999999999999991</v>
      </c>
    </row>
    <row r="50" spans="1:17" s="154" customFormat="1">
      <c r="A50" s="225">
        <v>51101</v>
      </c>
      <c r="B50" s="166" t="s">
        <v>97</v>
      </c>
      <c r="C50" s="166" t="s">
        <v>21</v>
      </c>
      <c r="D50" s="166" t="s">
        <v>22</v>
      </c>
      <c r="E50" s="167" t="s">
        <v>92</v>
      </c>
      <c r="F50" s="168">
        <f t="shared" si="6"/>
        <v>3</v>
      </c>
      <c r="G50" s="162">
        <v>30</v>
      </c>
      <c r="H50" s="163">
        <f t="shared" si="0"/>
        <v>0.89999999999999991</v>
      </c>
      <c r="I50" s="163">
        <f t="shared" si="1"/>
        <v>2.1</v>
      </c>
      <c r="J50" s="162">
        <v>10</v>
      </c>
      <c r="K50" s="162">
        <v>10</v>
      </c>
      <c r="L50" s="162">
        <f t="shared" si="2"/>
        <v>120</v>
      </c>
      <c r="M50" s="162">
        <v>120</v>
      </c>
      <c r="N50" s="162">
        <v>0</v>
      </c>
      <c r="O50" s="162">
        <f t="shared" si="3"/>
        <v>1.7500000000000002E-2</v>
      </c>
      <c r="P50" s="164">
        <f t="shared" si="4"/>
        <v>2.1</v>
      </c>
      <c r="Q50" s="165">
        <f t="shared" si="5"/>
        <v>0.89999999999999991</v>
      </c>
    </row>
    <row r="51" spans="1:17" s="154" customFormat="1">
      <c r="A51" s="225">
        <v>51101</v>
      </c>
      <c r="B51" s="166" t="s">
        <v>98</v>
      </c>
      <c r="C51" s="166" t="s">
        <v>21</v>
      </c>
      <c r="D51" s="166" t="s">
        <v>22</v>
      </c>
      <c r="E51" s="167" t="s">
        <v>92</v>
      </c>
      <c r="F51" s="168">
        <f t="shared" si="6"/>
        <v>3</v>
      </c>
      <c r="G51" s="162">
        <v>30</v>
      </c>
      <c r="H51" s="163">
        <f t="shared" si="0"/>
        <v>0.89999999999999991</v>
      </c>
      <c r="I51" s="163">
        <f t="shared" si="1"/>
        <v>2.1</v>
      </c>
      <c r="J51" s="162">
        <v>10</v>
      </c>
      <c r="K51" s="162">
        <v>10</v>
      </c>
      <c r="L51" s="162">
        <f t="shared" si="2"/>
        <v>120</v>
      </c>
      <c r="M51" s="162">
        <v>120</v>
      </c>
      <c r="N51" s="162">
        <v>0</v>
      </c>
      <c r="O51" s="162">
        <f t="shared" si="3"/>
        <v>1.7500000000000002E-2</v>
      </c>
      <c r="P51" s="164">
        <f t="shared" si="4"/>
        <v>2.1</v>
      </c>
      <c r="Q51" s="165">
        <f t="shared" si="5"/>
        <v>0.89999999999999991</v>
      </c>
    </row>
    <row r="52" spans="1:17" s="154" customFormat="1">
      <c r="A52" s="225">
        <v>51101</v>
      </c>
      <c r="B52" s="169" t="s">
        <v>99</v>
      </c>
      <c r="C52" s="166" t="s">
        <v>21</v>
      </c>
      <c r="D52" s="166" t="s">
        <v>22</v>
      </c>
      <c r="E52" s="167" t="s">
        <v>100</v>
      </c>
      <c r="F52" s="168">
        <v>1</v>
      </c>
      <c r="G52" s="162">
        <v>30</v>
      </c>
      <c r="H52" s="163">
        <f t="shared" si="0"/>
        <v>0.3</v>
      </c>
      <c r="I52" s="163">
        <f t="shared" si="1"/>
        <v>0.7</v>
      </c>
      <c r="J52" s="162">
        <v>10</v>
      </c>
      <c r="K52" s="162">
        <v>10</v>
      </c>
      <c r="L52" s="162">
        <f t="shared" si="2"/>
        <v>120</v>
      </c>
      <c r="M52" s="162">
        <v>120</v>
      </c>
      <c r="N52" s="162">
        <v>0</v>
      </c>
      <c r="O52" s="162">
        <f t="shared" si="3"/>
        <v>5.8333333333333327E-3</v>
      </c>
      <c r="P52" s="164">
        <f t="shared" si="4"/>
        <v>0.7</v>
      </c>
      <c r="Q52" s="165">
        <f t="shared" si="5"/>
        <v>0.30000000000000004</v>
      </c>
    </row>
    <row r="53" spans="1:17" s="154" customFormat="1">
      <c r="A53" s="225">
        <v>51101</v>
      </c>
      <c r="B53" s="169" t="s">
        <v>101</v>
      </c>
      <c r="C53" s="166" t="s">
        <v>21</v>
      </c>
      <c r="D53" s="166" t="s">
        <v>22</v>
      </c>
      <c r="E53" s="167" t="s">
        <v>100</v>
      </c>
      <c r="F53" s="168">
        <v>1</v>
      </c>
      <c r="G53" s="162">
        <v>30</v>
      </c>
      <c r="H53" s="163">
        <f t="shared" si="0"/>
        <v>0.3</v>
      </c>
      <c r="I53" s="163">
        <f t="shared" si="1"/>
        <v>0.7</v>
      </c>
      <c r="J53" s="162">
        <v>10</v>
      </c>
      <c r="K53" s="162">
        <v>10</v>
      </c>
      <c r="L53" s="162">
        <f t="shared" si="2"/>
        <v>120</v>
      </c>
      <c r="M53" s="162">
        <v>120</v>
      </c>
      <c r="N53" s="162">
        <v>0</v>
      </c>
      <c r="O53" s="162">
        <f t="shared" si="3"/>
        <v>5.8333333333333327E-3</v>
      </c>
      <c r="P53" s="164">
        <f t="shared" si="4"/>
        <v>0.7</v>
      </c>
      <c r="Q53" s="165">
        <f t="shared" si="5"/>
        <v>0.30000000000000004</v>
      </c>
    </row>
    <row r="54" spans="1:17" s="154" customFormat="1">
      <c r="A54" s="225">
        <v>51101</v>
      </c>
      <c r="B54" s="169" t="s">
        <v>102</v>
      </c>
      <c r="C54" s="166" t="s">
        <v>21</v>
      </c>
      <c r="D54" s="166" t="s">
        <v>22</v>
      </c>
      <c r="E54" s="167" t="s">
        <v>100</v>
      </c>
      <c r="F54" s="168">
        <v>1</v>
      </c>
      <c r="G54" s="162">
        <v>30</v>
      </c>
      <c r="H54" s="163">
        <f t="shared" si="0"/>
        <v>0.3</v>
      </c>
      <c r="I54" s="163">
        <f t="shared" si="1"/>
        <v>0.7</v>
      </c>
      <c r="J54" s="162">
        <v>10</v>
      </c>
      <c r="K54" s="162">
        <v>10</v>
      </c>
      <c r="L54" s="162">
        <f t="shared" si="2"/>
        <v>120</v>
      </c>
      <c r="M54" s="162">
        <v>120</v>
      </c>
      <c r="N54" s="162">
        <v>0</v>
      </c>
      <c r="O54" s="162">
        <f t="shared" si="3"/>
        <v>5.8333333333333327E-3</v>
      </c>
      <c r="P54" s="164">
        <f t="shared" si="4"/>
        <v>0.7</v>
      </c>
      <c r="Q54" s="165">
        <f t="shared" si="5"/>
        <v>0.30000000000000004</v>
      </c>
    </row>
    <row r="55" spans="1:17" s="154" customFormat="1">
      <c r="A55" s="225">
        <v>51101</v>
      </c>
      <c r="B55" s="169" t="s">
        <v>103</v>
      </c>
      <c r="C55" s="166" t="s">
        <v>21</v>
      </c>
      <c r="D55" s="166" t="s">
        <v>22</v>
      </c>
      <c r="E55" s="167" t="s">
        <v>100</v>
      </c>
      <c r="F55" s="168">
        <v>1</v>
      </c>
      <c r="G55" s="162">
        <v>30</v>
      </c>
      <c r="H55" s="163">
        <f t="shared" si="0"/>
        <v>0.3</v>
      </c>
      <c r="I55" s="163">
        <f t="shared" si="1"/>
        <v>0.7</v>
      </c>
      <c r="J55" s="162">
        <v>10</v>
      </c>
      <c r="K55" s="162">
        <v>10</v>
      </c>
      <c r="L55" s="162">
        <f t="shared" si="2"/>
        <v>120</v>
      </c>
      <c r="M55" s="162">
        <v>120</v>
      </c>
      <c r="N55" s="162">
        <v>0</v>
      </c>
      <c r="O55" s="162">
        <f t="shared" si="3"/>
        <v>5.8333333333333327E-3</v>
      </c>
      <c r="P55" s="164">
        <f t="shared" si="4"/>
        <v>0.7</v>
      </c>
      <c r="Q55" s="165">
        <f t="shared" si="5"/>
        <v>0.30000000000000004</v>
      </c>
    </row>
    <row r="56" spans="1:17" s="154" customFormat="1">
      <c r="A56" s="225">
        <v>51101</v>
      </c>
      <c r="B56" s="169" t="s">
        <v>104</v>
      </c>
      <c r="C56" s="166" t="s">
        <v>21</v>
      </c>
      <c r="D56" s="166" t="s">
        <v>22</v>
      </c>
      <c r="E56" s="167" t="s">
        <v>100</v>
      </c>
      <c r="F56" s="168">
        <v>1</v>
      </c>
      <c r="G56" s="162">
        <v>30</v>
      </c>
      <c r="H56" s="163">
        <f t="shared" si="0"/>
        <v>0.3</v>
      </c>
      <c r="I56" s="163">
        <f t="shared" si="1"/>
        <v>0.7</v>
      </c>
      <c r="J56" s="162">
        <v>10</v>
      </c>
      <c r="K56" s="162">
        <v>10</v>
      </c>
      <c r="L56" s="162">
        <f t="shared" si="2"/>
        <v>120</v>
      </c>
      <c r="M56" s="162">
        <v>120</v>
      </c>
      <c r="N56" s="162">
        <v>0</v>
      </c>
      <c r="O56" s="162">
        <f t="shared" si="3"/>
        <v>5.8333333333333327E-3</v>
      </c>
      <c r="P56" s="164">
        <f t="shared" si="4"/>
        <v>0.7</v>
      </c>
      <c r="Q56" s="165">
        <f t="shared" si="5"/>
        <v>0.30000000000000004</v>
      </c>
    </row>
    <row r="57" spans="1:17" s="154" customFormat="1">
      <c r="A57" s="225">
        <v>51101</v>
      </c>
      <c r="B57" s="169" t="s">
        <v>105</v>
      </c>
      <c r="C57" s="166" t="s">
        <v>21</v>
      </c>
      <c r="D57" s="166" t="s">
        <v>22</v>
      </c>
      <c r="E57" s="167" t="s">
        <v>100</v>
      </c>
      <c r="F57" s="168">
        <v>1</v>
      </c>
      <c r="G57" s="162">
        <v>30</v>
      </c>
      <c r="H57" s="163">
        <f t="shared" si="0"/>
        <v>0.3</v>
      </c>
      <c r="I57" s="163">
        <f t="shared" si="1"/>
        <v>0.7</v>
      </c>
      <c r="J57" s="162">
        <v>10</v>
      </c>
      <c r="K57" s="162">
        <v>10</v>
      </c>
      <c r="L57" s="162">
        <f t="shared" si="2"/>
        <v>120</v>
      </c>
      <c r="M57" s="162">
        <v>120</v>
      </c>
      <c r="N57" s="162">
        <v>0</v>
      </c>
      <c r="O57" s="162">
        <f t="shared" si="3"/>
        <v>5.8333333333333327E-3</v>
      </c>
      <c r="P57" s="164">
        <f t="shared" si="4"/>
        <v>0.7</v>
      </c>
      <c r="Q57" s="165">
        <f t="shared" si="5"/>
        <v>0.30000000000000004</v>
      </c>
    </row>
    <row r="58" spans="1:17" s="154" customFormat="1">
      <c r="A58" s="225">
        <v>51101</v>
      </c>
      <c r="B58" s="169" t="s">
        <v>106</v>
      </c>
      <c r="C58" s="166" t="s">
        <v>21</v>
      </c>
      <c r="D58" s="166" t="s">
        <v>22</v>
      </c>
      <c r="E58" s="167" t="s">
        <v>100</v>
      </c>
      <c r="F58" s="168">
        <v>1</v>
      </c>
      <c r="G58" s="162">
        <v>30</v>
      </c>
      <c r="H58" s="163">
        <f t="shared" si="0"/>
        <v>0.3</v>
      </c>
      <c r="I58" s="163">
        <f t="shared" si="1"/>
        <v>0.7</v>
      </c>
      <c r="J58" s="162">
        <v>10</v>
      </c>
      <c r="K58" s="162">
        <v>10</v>
      </c>
      <c r="L58" s="162">
        <f t="shared" si="2"/>
        <v>120</v>
      </c>
      <c r="M58" s="162">
        <v>120</v>
      </c>
      <c r="N58" s="162">
        <v>0</v>
      </c>
      <c r="O58" s="162">
        <f t="shared" si="3"/>
        <v>5.8333333333333327E-3</v>
      </c>
      <c r="P58" s="164">
        <f t="shared" si="4"/>
        <v>0.7</v>
      </c>
      <c r="Q58" s="165">
        <f t="shared" si="5"/>
        <v>0.30000000000000004</v>
      </c>
    </row>
    <row r="59" spans="1:17" s="154" customFormat="1">
      <c r="A59" s="225">
        <v>51101</v>
      </c>
      <c r="B59" s="169" t="s">
        <v>107</v>
      </c>
      <c r="C59" s="166" t="s">
        <v>21</v>
      </c>
      <c r="D59" s="166" t="s">
        <v>22</v>
      </c>
      <c r="E59" s="167" t="s">
        <v>100</v>
      </c>
      <c r="F59" s="168">
        <v>1</v>
      </c>
      <c r="G59" s="162">
        <v>30</v>
      </c>
      <c r="H59" s="163">
        <f t="shared" si="0"/>
        <v>0.3</v>
      </c>
      <c r="I59" s="163">
        <f t="shared" si="1"/>
        <v>0.7</v>
      </c>
      <c r="J59" s="162">
        <v>10</v>
      </c>
      <c r="K59" s="162">
        <v>10</v>
      </c>
      <c r="L59" s="162">
        <f t="shared" si="2"/>
        <v>120</v>
      </c>
      <c r="M59" s="162">
        <v>120</v>
      </c>
      <c r="N59" s="162">
        <v>0</v>
      </c>
      <c r="O59" s="162">
        <f t="shared" si="3"/>
        <v>5.8333333333333327E-3</v>
      </c>
      <c r="P59" s="164">
        <f t="shared" si="4"/>
        <v>0.7</v>
      </c>
      <c r="Q59" s="165">
        <f t="shared" si="5"/>
        <v>0.30000000000000004</v>
      </c>
    </row>
    <row r="60" spans="1:17" s="154" customFormat="1">
      <c r="A60" s="225">
        <v>51101</v>
      </c>
      <c r="B60" s="169" t="s">
        <v>108</v>
      </c>
      <c r="C60" s="166" t="s">
        <v>21</v>
      </c>
      <c r="D60" s="166" t="s">
        <v>22</v>
      </c>
      <c r="E60" s="167" t="s">
        <v>100</v>
      </c>
      <c r="F60" s="168">
        <v>1</v>
      </c>
      <c r="G60" s="162">
        <v>30</v>
      </c>
      <c r="H60" s="163">
        <f t="shared" si="0"/>
        <v>0.3</v>
      </c>
      <c r="I60" s="163">
        <f t="shared" si="1"/>
        <v>0.7</v>
      </c>
      <c r="J60" s="162">
        <v>10</v>
      </c>
      <c r="K60" s="162">
        <v>10</v>
      </c>
      <c r="L60" s="162">
        <f t="shared" si="2"/>
        <v>120</v>
      </c>
      <c r="M60" s="162">
        <v>120</v>
      </c>
      <c r="N60" s="162">
        <v>0</v>
      </c>
      <c r="O60" s="162">
        <f t="shared" si="3"/>
        <v>5.8333333333333327E-3</v>
      </c>
      <c r="P60" s="164">
        <f t="shared" si="4"/>
        <v>0.7</v>
      </c>
      <c r="Q60" s="165">
        <f t="shared" si="5"/>
        <v>0.30000000000000004</v>
      </c>
    </row>
    <row r="61" spans="1:17" s="154" customFormat="1">
      <c r="A61" s="225">
        <v>51101</v>
      </c>
      <c r="B61" s="169" t="s">
        <v>109</v>
      </c>
      <c r="C61" s="166" t="s">
        <v>21</v>
      </c>
      <c r="D61" s="166" t="s">
        <v>22</v>
      </c>
      <c r="E61" s="167" t="s">
        <v>100</v>
      </c>
      <c r="F61" s="168">
        <v>1</v>
      </c>
      <c r="G61" s="162">
        <v>30</v>
      </c>
      <c r="H61" s="163">
        <f t="shared" si="0"/>
        <v>0.3</v>
      </c>
      <c r="I61" s="163">
        <f t="shared" si="1"/>
        <v>0.7</v>
      </c>
      <c r="J61" s="162">
        <v>10</v>
      </c>
      <c r="K61" s="162">
        <v>10</v>
      </c>
      <c r="L61" s="162">
        <f t="shared" si="2"/>
        <v>120</v>
      </c>
      <c r="M61" s="162">
        <v>120</v>
      </c>
      <c r="N61" s="162">
        <v>0</v>
      </c>
      <c r="O61" s="162">
        <f t="shared" si="3"/>
        <v>5.8333333333333327E-3</v>
      </c>
      <c r="P61" s="164">
        <f t="shared" si="4"/>
        <v>0.7</v>
      </c>
      <c r="Q61" s="165">
        <f t="shared" si="5"/>
        <v>0.30000000000000004</v>
      </c>
    </row>
    <row r="62" spans="1:17" s="154" customFormat="1">
      <c r="A62" s="225">
        <v>51101</v>
      </c>
      <c r="B62" s="169" t="s">
        <v>110</v>
      </c>
      <c r="C62" s="166" t="s">
        <v>21</v>
      </c>
      <c r="D62" s="166" t="s">
        <v>22</v>
      </c>
      <c r="E62" s="167" t="s">
        <v>100</v>
      </c>
      <c r="F62" s="168">
        <v>1</v>
      </c>
      <c r="G62" s="162">
        <v>30</v>
      </c>
      <c r="H62" s="163">
        <f t="shared" si="0"/>
        <v>0.3</v>
      </c>
      <c r="I62" s="163">
        <f t="shared" si="1"/>
        <v>0.7</v>
      </c>
      <c r="J62" s="162">
        <v>10</v>
      </c>
      <c r="K62" s="162">
        <v>10</v>
      </c>
      <c r="L62" s="162">
        <f t="shared" si="2"/>
        <v>120</v>
      </c>
      <c r="M62" s="162">
        <v>120</v>
      </c>
      <c r="N62" s="162">
        <v>0</v>
      </c>
      <c r="O62" s="162">
        <f t="shared" si="3"/>
        <v>5.8333333333333327E-3</v>
      </c>
      <c r="P62" s="164">
        <f t="shared" si="4"/>
        <v>0.7</v>
      </c>
      <c r="Q62" s="165">
        <f t="shared" si="5"/>
        <v>0.30000000000000004</v>
      </c>
    </row>
    <row r="63" spans="1:17" s="154" customFormat="1">
      <c r="A63" s="225">
        <v>51101</v>
      </c>
      <c r="B63" s="169" t="s">
        <v>111</v>
      </c>
      <c r="C63" s="166" t="s">
        <v>21</v>
      </c>
      <c r="D63" s="166" t="s">
        <v>22</v>
      </c>
      <c r="E63" s="167" t="s">
        <v>100</v>
      </c>
      <c r="F63" s="168">
        <v>1</v>
      </c>
      <c r="G63" s="162">
        <v>30</v>
      </c>
      <c r="H63" s="163">
        <f t="shared" si="0"/>
        <v>0.3</v>
      </c>
      <c r="I63" s="163">
        <f t="shared" si="1"/>
        <v>0.7</v>
      </c>
      <c r="J63" s="162">
        <v>10</v>
      </c>
      <c r="K63" s="162">
        <v>10</v>
      </c>
      <c r="L63" s="162">
        <f t="shared" si="2"/>
        <v>120</v>
      </c>
      <c r="M63" s="162">
        <v>120</v>
      </c>
      <c r="N63" s="162">
        <v>0</v>
      </c>
      <c r="O63" s="162">
        <f t="shared" si="3"/>
        <v>5.8333333333333327E-3</v>
      </c>
      <c r="P63" s="164">
        <f t="shared" si="4"/>
        <v>0.7</v>
      </c>
      <c r="Q63" s="165">
        <f t="shared" si="5"/>
        <v>0.30000000000000004</v>
      </c>
    </row>
    <row r="64" spans="1:17" s="154" customFormat="1">
      <c r="A64" s="225">
        <v>51101</v>
      </c>
      <c r="B64" s="169" t="s">
        <v>112</v>
      </c>
      <c r="C64" s="166" t="s">
        <v>21</v>
      </c>
      <c r="D64" s="166" t="s">
        <v>22</v>
      </c>
      <c r="E64" s="167" t="s">
        <v>100</v>
      </c>
      <c r="F64" s="168">
        <v>1</v>
      </c>
      <c r="G64" s="162">
        <v>30</v>
      </c>
      <c r="H64" s="163">
        <f t="shared" si="0"/>
        <v>0.3</v>
      </c>
      <c r="I64" s="163">
        <f t="shared" si="1"/>
        <v>0.7</v>
      </c>
      <c r="J64" s="162">
        <v>10</v>
      </c>
      <c r="K64" s="162">
        <v>10</v>
      </c>
      <c r="L64" s="162">
        <f t="shared" si="2"/>
        <v>120</v>
      </c>
      <c r="M64" s="162">
        <v>120</v>
      </c>
      <c r="N64" s="162">
        <v>0</v>
      </c>
      <c r="O64" s="162">
        <f t="shared" si="3"/>
        <v>5.8333333333333327E-3</v>
      </c>
      <c r="P64" s="164">
        <f t="shared" si="4"/>
        <v>0.7</v>
      </c>
      <c r="Q64" s="165">
        <f t="shared" si="5"/>
        <v>0.30000000000000004</v>
      </c>
    </row>
    <row r="65" spans="1:17" s="154" customFormat="1">
      <c r="A65" s="225">
        <v>51101</v>
      </c>
      <c r="B65" s="169" t="s">
        <v>113</v>
      </c>
      <c r="C65" s="166" t="s">
        <v>21</v>
      </c>
      <c r="D65" s="166" t="s">
        <v>22</v>
      </c>
      <c r="E65" s="167" t="s">
        <v>100</v>
      </c>
      <c r="F65" s="168">
        <v>1</v>
      </c>
      <c r="G65" s="162">
        <v>30</v>
      </c>
      <c r="H65" s="163">
        <f t="shared" si="0"/>
        <v>0.3</v>
      </c>
      <c r="I65" s="163">
        <f t="shared" si="1"/>
        <v>0.7</v>
      </c>
      <c r="J65" s="162">
        <v>10</v>
      </c>
      <c r="K65" s="162">
        <v>10</v>
      </c>
      <c r="L65" s="162">
        <f t="shared" si="2"/>
        <v>120</v>
      </c>
      <c r="M65" s="162">
        <v>120</v>
      </c>
      <c r="N65" s="162">
        <v>0</v>
      </c>
      <c r="O65" s="162">
        <f t="shared" si="3"/>
        <v>5.8333333333333327E-3</v>
      </c>
      <c r="P65" s="164">
        <f t="shared" si="4"/>
        <v>0.7</v>
      </c>
      <c r="Q65" s="165">
        <f t="shared" si="5"/>
        <v>0.30000000000000004</v>
      </c>
    </row>
    <row r="66" spans="1:17" s="154" customFormat="1">
      <c r="A66" s="225">
        <v>51101</v>
      </c>
      <c r="B66" s="169" t="s">
        <v>114</v>
      </c>
      <c r="C66" s="166" t="s">
        <v>21</v>
      </c>
      <c r="D66" s="166" t="s">
        <v>22</v>
      </c>
      <c r="E66" s="167" t="s">
        <v>100</v>
      </c>
      <c r="F66" s="168">
        <v>1</v>
      </c>
      <c r="G66" s="162">
        <v>30</v>
      </c>
      <c r="H66" s="163">
        <f t="shared" si="0"/>
        <v>0.3</v>
      </c>
      <c r="I66" s="163">
        <f t="shared" si="1"/>
        <v>0.7</v>
      </c>
      <c r="J66" s="162">
        <v>10</v>
      </c>
      <c r="K66" s="162">
        <v>10</v>
      </c>
      <c r="L66" s="162">
        <f t="shared" si="2"/>
        <v>120</v>
      </c>
      <c r="M66" s="162">
        <v>120</v>
      </c>
      <c r="N66" s="162">
        <v>0</v>
      </c>
      <c r="O66" s="162">
        <f t="shared" si="3"/>
        <v>5.8333333333333327E-3</v>
      </c>
      <c r="P66" s="164">
        <f t="shared" si="4"/>
        <v>0.7</v>
      </c>
      <c r="Q66" s="165">
        <f t="shared" si="5"/>
        <v>0.30000000000000004</v>
      </c>
    </row>
    <row r="67" spans="1:17" s="154" customFormat="1">
      <c r="A67" s="225">
        <v>51101</v>
      </c>
      <c r="B67" s="169" t="s">
        <v>115</v>
      </c>
      <c r="C67" s="166" t="s">
        <v>21</v>
      </c>
      <c r="D67" s="166" t="s">
        <v>22</v>
      </c>
      <c r="E67" s="167" t="s">
        <v>100</v>
      </c>
      <c r="F67" s="168">
        <v>1</v>
      </c>
      <c r="G67" s="162">
        <v>30</v>
      </c>
      <c r="H67" s="163">
        <f t="shared" si="0"/>
        <v>0.3</v>
      </c>
      <c r="I67" s="163">
        <f t="shared" si="1"/>
        <v>0.7</v>
      </c>
      <c r="J67" s="162">
        <v>10</v>
      </c>
      <c r="K67" s="162">
        <v>10</v>
      </c>
      <c r="L67" s="162">
        <f t="shared" si="2"/>
        <v>120</v>
      </c>
      <c r="M67" s="162">
        <v>120</v>
      </c>
      <c r="N67" s="162">
        <v>0</v>
      </c>
      <c r="O67" s="162">
        <f t="shared" si="3"/>
        <v>5.8333333333333327E-3</v>
      </c>
      <c r="P67" s="164">
        <f t="shared" si="4"/>
        <v>0.7</v>
      </c>
      <c r="Q67" s="165">
        <f t="shared" si="5"/>
        <v>0.30000000000000004</v>
      </c>
    </row>
    <row r="68" spans="1:17" s="154" customFormat="1">
      <c r="A68" s="225">
        <v>51101</v>
      </c>
      <c r="B68" s="169" t="s">
        <v>116</v>
      </c>
      <c r="C68" s="166" t="s">
        <v>21</v>
      </c>
      <c r="D68" s="166" t="s">
        <v>22</v>
      </c>
      <c r="E68" s="167" t="s">
        <v>100</v>
      </c>
      <c r="F68" s="168">
        <v>1</v>
      </c>
      <c r="G68" s="162">
        <v>30</v>
      </c>
      <c r="H68" s="163">
        <f t="shared" si="0"/>
        <v>0.3</v>
      </c>
      <c r="I68" s="163">
        <f t="shared" si="1"/>
        <v>0.7</v>
      </c>
      <c r="J68" s="162">
        <v>10</v>
      </c>
      <c r="K68" s="162">
        <v>10</v>
      </c>
      <c r="L68" s="162">
        <f t="shared" si="2"/>
        <v>120</v>
      </c>
      <c r="M68" s="162">
        <v>120</v>
      </c>
      <c r="N68" s="162">
        <v>0</v>
      </c>
      <c r="O68" s="162">
        <f t="shared" si="3"/>
        <v>5.8333333333333327E-3</v>
      </c>
      <c r="P68" s="164">
        <f t="shared" si="4"/>
        <v>0.7</v>
      </c>
      <c r="Q68" s="165">
        <f t="shared" si="5"/>
        <v>0.30000000000000004</v>
      </c>
    </row>
    <row r="69" spans="1:17" s="154" customFormat="1">
      <c r="A69" s="225">
        <v>51101</v>
      </c>
      <c r="B69" s="166" t="s">
        <v>117</v>
      </c>
      <c r="C69" s="166" t="s">
        <v>21</v>
      </c>
      <c r="D69" s="166" t="s">
        <v>118</v>
      </c>
      <c r="E69" s="167" t="s">
        <v>57</v>
      </c>
      <c r="F69" s="168">
        <v>1150.27</v>
      </c>
      <c r="G69" s="162">
        <v>30</v>
      </c>
      <c r="H69" s="163">
        <f t="shared" si="0"/>
        <v>345.08099999999996</v>
      </c>
      <c r="I69" s="163">
        <f t="shared" si="1"/>
        <v>805.18900000000008</v>
      </c>
      <c r="J69" s="162">
        <v>10</v>
      </c>
      <c r="K69" s="162">
        <v>10</v>
      </c>
      <c r="L69" s="162">
        <f t="shared" si="2"/>
        <v>120</v>
      </c>
      <c r="M69" s="162">
        <v>120</v>
      </c>
      <c r="N69" s="162">
        <v>0</v>
      </c>
      <c r="O69" s="162">
        <f t="shared" si="3"/>
        <v>6.7099083333333338</v>
      </c>
      <c r="P69" s="164">
        <f t="shared" si="4"/>
        <v>805.18900000000008</v>
      </c>
      <c r="Q69" s="165">
        <f t="shared" si="5"/>
        <v>345.0809999999999</v>
      </c>
    </row>
    <row r="70" spans="1:17" s="154" customFormat="1">
      <c r="A70" s="225">
        <v>51101</v>
      </c>
      <c r="B70" s="166" t="s">
        <v>119</v>
      </c>
      <c r="C70" s="166" t="s">
        <v>21</v>
      </c>
      <c r="D70" s="166" t="s">
        <v>118</v>
      </c>
      <c r="E70" s="167" t="s">
        <v>120</v>
      </c>
      <c r="F70" s="168">
        <v>1150.26</v>
      </c>
      <c r="G70" s="162">
        <v>30</v>
      </c>
      <c r="H70" s="163">
        <f t="shared" si="0"/>
        <v>345.07799999999997</v>
      </c>
      <c r="I70" s="163">
        <f t="shared" si="1"/>
        <v>805.18200000000002</v>
      </c>
      <c r="J70" s="162">
        <v>10</v>
      </c>
      <c r="K70" s="162">
        <v>10</v>
      </c>
      <c r="L70" s="162">
        <f t="shared" si="2"/>
        <v>120</v>
      </c>
      <c r="M70" s="162">
        <v>120</v>
      </c>
      <c r="N70" s="162">
        <v>0</v>
      </c>
      <c r="O70" s="162">
        <f t="shared" si="3"/>
        <v>6.7098500000000003</v>
      </c>
      <c r="P70" s="164">
        <f t="shared" si="4"/>
        <v>805.18200000000002</v>
      </c>
      <c r="Q70" s="165">
        <f t="shared" si="5"/>
        <v>345.07799999999997</v>
      </c>
    </row>
    <row r="71" spans="1:17" s="154" customFormat="1">
      <c r="A71" s="225">
        <v>51101</v>
      </c>
      <c r="B71" s="166" t="s">
        <v>121</v>
      </c>
      <c r="C71" s="166" t="s">
        <v>21</v>
      </c>
      <c r="D71" s="166" t="s">
        <v>122</v>
      </c>
      <c r="E71" s="167" t="s">
        <v>123</v>
      </c>
      <c r="F71" s="168">
        <v>1339.76</v>
      </c>
      <c r="G71" s="162">
        <v>30</v>
      </c>
      <c r="H71" s="163">
        <f t="shared" si="0"/>
        <v>401.928</v>
      </c>
      <c r="I71" s="163">
        <f t="shared" si="1"/>
        <v>937.83199999999999</v>
      </c>
      <c r="J71" s="162">
        <v>10</v>
      </c>
      <c r="K71" s="162">
        <v>10</v>
      </c>
      <c r="L71" s="162">
        <f t="shared" si="2"/>
        <v>120</v>
      </c>
      <c r="M71" s="162">
        <v>120</v>
      </c>
      <c r="N71" s="162">
        <v>0</v>
      </c>
      <c r="O71" s="162">
        <f t="shared" si="3"/>
        <v>7.815266666666667</v>
      </c>
      <c r="P71" s="164">
        <f t="shared" si="4"/>
        <v>937.83199999999999</v>
      </c>
      <c r="Q71" s="165">
        <f t="shared" si="5"/>
        <v>401.928</v>
      </c>
    </row>
    <row r="72" spans="1:17" s="154" customFormat="1">
      <c r="A72" s="225">
        <v>51101</v>
      </c>
      <c r="B72" s="166" t="s">
        <v>124</v>
      </c>
      <c r="C72" s="166" t="s">
        <v>21</v>
      </c>
      <c r="D72" s="166" t="s">
        <v>122</v>
      </c>
      <c r="E72" s="167" t="s">
        <v>30</v>
      </c>
      <c r="F72" s="168">
        <v>1339.77</v>
      </c>
      <c r="G72" s="162">
        <v>30</v>
      </c>
      <c r="H72" s="163">
        <f t="shared" ref="H72:H135" si="7">F72*G72%</f>
        <v>401.93099999999998</v>
      </c>
      <c r="I72" s="163">
        <f t="shared" ref="I72:I135" si="8">F72-H72</f>
        <v>937.83899999999994</v>
      </c>
      <c r="J72" s="162">
        <v>10</v>
      </c>
      <c r="K72" s="162">
        <v>10</v>
      </c>
      <c r="L72" s="162">
        <f t="shared" ref="L72:L135" si="9">J72*12</f>
        <v>120</v>
      </c>
      <c r="M72" s="162">
        <v>120</v>
      </c>
      <c r="N72" s="162">
        <v>0</v>
      </c>
      <c r="O72" s="162">
        <f t="shared" ref="O72:O135" si="10">I72/L72</f>
        <v>7.8153249999999996</v>
      </c>
      <c r="P72" s="164">
        <f t="shared" ref="P72:P135" si="11">O72*M72</f>
        <v>937.83899999999994</v>
      </c>
      <c r="Q72" s="165">
        <f t="shared" ref="Q72:Q135" si="12">F72-P72</f>
        <v>401.93100000000004</v>
      </c>
    </row>
    <row r="73" spans="1:17" s="154" customFormat="1">
      <c r="A73" s="225">
        <v>51101</v>
      </c>
      <c r="B73" s="166" t="s">
        <v>125</v>
      </c>
      <c r="C73" s="166" t="s">
        <v>21</v>
      </c>
      <c r="D73" s="166" t="s">
        <v>122</v>
      </c>
      <c r="E73" s="167" t="s">
        <v>126</v>
      </c>
      <c r="F73" s="168">
        <v>466.9</v>
      </c>
      <c r="G73" s="162">
        <v>30</v>
      </c>
      <c r="H73" s="163">
        <f t="shared" si="7"/>
        <v>140.07</v>
      </c>
      <c r="I73" s="163">
        <f t="shared" si="8"/>
        <v>326.83</v>
      </c>
      <c r="J73" s="162">
        <v>10</v>
      </c>
      <c r="K73" s="162">
        <v>10</v>
      </c>
      <c r="L73" s="162">
        <f t="shared" si="9"/>
        <v>120</v>
      </c>
      <c r="M73" s="162">
        <v>120</v>
      </c>
      <c r="N73" s="162">
        <v>0</v>
      </c>
      <c r="O73" s="162">
        <f t="shared" si="10"/>
        <v>2.723583333333333</v>
      </c>
      <c r="P73" s="164">
        <f t="shared" si="11"/>
        <v>326.83</v>
      </c>
      <c r="Q73" s="165">
        <f t="shared" si="12"/>
        <v>140.07</v>
      </c>
    </row>
    <row r="74" spans="1:17" s="154" customFormat="1">
      <c r="A74" s="225">
        <v>51101</v>
      </c>
      <c r="B74" s="166" t="s">
        <v>127</v>
      </c>
      <c r="C74" s="166" t="s">
        <v>21</v>
      </c>
      <c r="D74" s="166" t="s">
        <v>122</v>
      </c>
      <c r="E74" s="167" t="s">
        <v>28</v>
      </c>
      <c r="F74" s="168">
        <v>466.9</v>
      </c>
      <c r="G74" s="162">
        <v>30</v>
      </c>
      <c r="H74" s="163">
        <f t="shared" si="7"/>
        <v>140.07</v>
      </c>
      <c r="I74" s="163">
        <f t="shared" si="8"/>
        <v>326.83</v>
      </c>
      <c r="J74" s="162">
        <v>10</v>
      </c>
      <c r="K74" s="162">
        <v>10</v>
      </c>
      <c r="L74" s="162">
        <f t="shared" si="9"/>
        <v>120</v>
      </c>
      <c r="M74" s="162">
        <v>120</v>
      </c>
      <c r="N74" s="162">
        <v>0</v>
      </c>
      <c r="O74" s="162">
        <f t="shared" si="10"/>
        <v>2.723583333333333</v>
      </c>
      <c r="P74" s="164">
        <f t="shared" si="11"/>
        <v>326.83</v>
      </c>
      <c r="Q74" s="165">
        <f t="shared" si="12"/>
        <v>140.07</v>
      </c>
    </row>
    <row r="75" spans="1:17" s="154" customFormat="1">
      <c r="A75" s="225">
        <v>51101</v>
      </c>
      <c r="B75" s="166" t="s">
        <v>128</v>
      </c>
      <c r="C75" s="166" t="s">
        <v>21</v>
      </c>
      <c r="D75" s="169" t="s">
        <v>129</v>
      </c>
      <c r="E75" s="167" t="s">
        <v>130</v>
      </c>
      <c r="F75" s="168">
        <v>1506.5</v>
      </c>
      <c r="G75" s="162">
        <v>30</v>
      </c>
      <c r="H75" s="163">
        <f t="shared" si="7"/>
        <v>451.95</v>
      </c>
      <c r="I75" s="163">
        <f t="shared" si="8"/>
        <v>1054.55</v>
      </c>
      <c r="J75" s="162">
        <v>10</v>
      </c>
      <c r="K75" s="162">
        <v>10</v>
      </c>
      <c r="L75" s="162">
        <f t="shared" si="9"/>
        <v>120</v>
      </c>
      <c r="M75" s="162">
        <v>120</v>
      </c>
      <c r="N75" s="162">
        <v>0</v>
      </c>
      <c r="O75" s="162">
        <f t="shared" si="10"/>
        <v>8.7879166666666659</v>
      </c>
      <c r="P75" s="164">
        <f t="shared" si="11"/>
        <v>1054.55</v>
      </c>
      <c r="Q75" s="165">
        <f t="shared" si="12"/>
        <v>451.95000000000005</v>
      </c>
    </row>
    <row r="76" spans="1:17" s="154" customFormat="1">
      <c r="A76" s="225">
        <v>51101</v>
      </c>
      <c r="B76" s="166" t="s">
        <v>131</v>
      </c>
      <c r="C76" s="166" t="s">
        <v>21</v>
      </c>
      <c r="D76" s="169" t="s">
        <v>129</v>
      </c>
      <c r="E76" s="167" t="s">
        <v>130</v>
      </c>
      <c r="F76" s="168">
        <v>1506.5</v>
      </c>
      <c r="G76" s="162">
        <v>30</v>
      </c>
      <c r="H76" s="163">
        <f t="shared" si="7"/>
        <v>451.95</v>
      </c>
      <c r="I76" s="163">
        <f t="shared" si="8"/>
        <v>1054.55</v>
      </c>
      <c r="J76" s="162">
        <v>10</v>
      </c>
      <c r="K76" s="162">
        <v>10</v>
      </c>
      <c r="L76" s="162">
        <f t="shared" si="9"/>
        <v>120</v>
      </c>
      <c r="M76" s="162">
        <v>120</v>
      </c>
      <c r="N76" s="162">
        <v>0</v>
      </c>
      <c r="O76" s="162">
        <f t="shared" si="10"/>
        <v>8.7879166666666659</v>
      </c>
      <c r="P76" s="164">
        <f t="shared" si="11"/>
        <v>1054.55</v>
      </c>
      <c r="Q76" s="165">
        <f t="shared" si="12"/>
        <v>451.95000000000005</v>
      </c>
    </row>
    <row r="77" spans="1:17" s="154" customFormat="1">
      <c r="A77" s="225">
        <v>51101</v>
      </c>
      <c r="B77" s="166" t="s">
        <v>132</v>
      </c>
      <c r="C77" s="166" t="s">
        <v>21</v>
      </c>
      <c r="D77" s="166" t="s">
        <v>129</v>
      </c>
      <c r="E77" s="167" t="s">
        <v>133</v>
      </c>
      <c r="F77" s="168">
        <v>1856.73</v>
      </c>
      <c r="G77" s="162">
        <v>30</v>
      </c>
      <c r="H77" s="163">
        <f t="shared" si="7"/>
        <v>557.01900000000001</v>
      </c>
      <c r="I77" s="163">
        <f t="shared" si="8"/>
        <v>1299.711</v>
      </c>
      <c r="J77" s="162">
        <v>10</v>
      </c>
      <c r="K77" s="162">
        <v>10</v>
      </c>
      <c r="L77" s="162">
        <f t="shared" si="9"/>
        <v>120</v>
      </c>
      <c r="M77" s="162">
        <v>120</v>
      </c>
      <c r="N77" s="162">
        <v>0</v>
      </c>
      <c r="O77" s="162">
        <f t="shared" si="10"/>
        <v>10.830925000000001</v>
      </c>
      <c r="P77" s="164">
        <f t="shared" si="11"/>
        <v>1299.711</v>
      </c>
      <c r="Q77" s="165">
        <f t="shared" si="12"/>
        <v>557.01900000000001</v>
      </c>
    </row>
    <row r="78" spans="1:17" s="154" customFormat="1">
      <c r="A78" s="225">
        <v>51101</v>
      </c>
      <c r="B78" s="166" t="s">
        <v>134</v>
      </c>
      <c r="C78" s="166" t="s">
        <v>21</v>
      </c>
      <c r="D78" s="169" t="s">
        <v>135</v>
      </c>
      <c r="E78" s="167" t="s">
        <v>136</v>
      </c>
      <c r="F78" s="168">
        <v>1824</v>
      </c>
      <c r="G78" s="162">
        <v>30</v>
      </c>
      <c r="H78" s="163">
        <f t="shared" si="7"/>
        <v>547.19999999999993</v>
      </c>
      <c r="I78" s="163">
        <f t="shared" si="8"/>
        <v>1276.8000000000002</v>
      </c>
      <c r="J78" s="162">
        <v>10</v>
      </c>
      <c r="K78" s="162">
        <v>10</v>
      </c>
      <c r="L78" s="162">
        <f t="shared" si="9"/>
        <v>120</v>
      </c>
      <c r="M78" s="162">
        <v>120</v>
      </c>
      <c r="N78" s="162">
        <v>0</v>
      </c>
      <c r="O78" s="162">
        <f t="shared" si="10"/>
        <v>10.640000000000002</v>
      </c>
      <c r="P78" s="164">
        <f t="shared" si="11"/>
        <v>1276.8000000000002</v>
      </c>
      <c r="Q78" s="165">
        <f t="shared" si="12"/>
        <v>547.19999999999982</v>
      </c>
    </row>
    <row r="79" spans="1:17" s="154" customFormat="1">
      <c r="A79" s="225">
        <v>51101</v>
      </c>
      <c r="B79" s="166" t="s">
        <v>137</v>
      </c>
      <c r="C79" s="166" t="s">
        <v>21</v>
      </c>
      <c r="D79" s="166" t="s">
        <v>135</v>
      </c>
      <c r="E79" s="170" t="s">
        <v>138</v>
      </c>
      <c r="F79" s="168">
        <v>6710.25</v>
      </c>
      <c r="G79" s="162">
        <v>30</v>
      </c>
      <c r="H79" s="163">
        <f t="shared" si="7"/>
        <v>2013.0749999999998</v>
      </c>
      <c r="I79" s="163">
        <f t="shared" si="8"/>
        <v>4697.1750000000002</v>
      </c>
      <c r="J79" s="162">
        <v>10</v>
      </c>
      <c r="K79" s="162">
        <v>10</v>
      </c>
      <c r="L79" s="162">
        <f t="shared" si="9"/>
        <v>120</v>
      </c>
      <c r="M79" s="162">
        <v>120</v>
      </c>
      <c r="N79" s="162">
        <v>0</v>
      </c>
      <c r="O79" s="162">
        <f t="shared" si="10"/>
        <v>39.143125000000005</v>
      </c>
      <c r="P79" s="164">
        <f t="shared" si="11"/>
        <v>4697.1750000000002</v>
      </c>
      <c r="Q79" s="165">
        <f t="shared" si="12"/>
        <v>2013.0749999999998</v>
      </c>
    </row>
    <row r="80" spans="1:17" s="154" customFormat="1">
      <c r="A80" s="225">
        <v>51101</v>
      </c>
      <c r="B80" s="166" t="s">
        <v>139</v>
      </c>
      <c r="C80" s="166" t="s">
        <v>21</v>
      </c>
      <c r="D80" s="166" t="s">
        <v>140</v>
      </c>
      <c r="E80" s="167" t="s">
        <v>141</v>
      </c>
      <c r="F80" s="168">
        <v>552</v>
      </c>
      <c r="G80" s="162">
        <v>30</v>
      </c>
      <c r="H80" s="163">
        <f t="shared" si="7"/>
        <v>165.6</v>
      </c>
      <c r="I80" s="163">
        <f t="shared" si="8"/>
        <v>386.4</v>
      </c>
      <c r="J80" s="162">
        <v>10</v>
      </c>
      <c r="K80" s="162">
        <v>10</v>
      </c>
      <c r="L80" s="162">
        <f t="shared" si="9"/>
        <v>120</v>
      </c>
      <c r="M80" s="162">
        <v>120</v>
      </c>
      <c r="N80" s="162">
        <v>0</v>
      </c>
      <c r="O80" s="162">
        <f t="shared" si="10"/>
        <v>3.2199999999999998</v>
      </c>
      <c r="P80" s="164">
        <f t="shared" si="11"/>
        <v>386.4</v>
      </c>
      <c r="Q80" s="165">
        <f t="shared" si="12"/>
        <v>165.60000000000002</v>
      </c>
    </row>
    <row r="81" spans="1:17" s="154" customFormat="1">
      <c r="A81" s="225">
        <v>51101</v>
      </c>
      <c r="B81" s="166" t="s">
        <v>142</v>
      </c>
      <c r="C81" s="166" t="s">
        <v>21</v>
      </c>
      <c r="D81" s="172" t="s">
        <v>143</v>
      </c>
      <c r="E81" s="167" t="s">
        <v>57</v>
      </c>
      <c r="F81" s="168">
        <v>1394.95</v>
      </c>
      <c r="G81" s="162">
        <v>30</v>
      </c>
      <c r="H81" s="163">
        <f t="shared" si="7"/>
        <v>418.48500000000001</v>
      </c>
      <c r="I81" s="163">
        <f t="shared" si="8"/>
        <v>976.46500000000003</v>
      </c>
      <c r="J81" s="162">
        <v>10</v>
      </c>
      <c r="K81" s="162">
        <v>10</v>
      </c>
      <c r="L81" s="162">
        <f t="shared" si="9"/>
        <v>120</v>
      </c>
      <c r="M81" s="162">
        <v>120</v>
      </c>
      <c r="N81" s="162">
        <v>0</v>
      </c>
      <c r="O81" s="162">
        <f t="shared" si="10"/>
        <v>8.1372083333333336</v>
      </c>
      <c r="P81" s="164">
        <f t="shared" si="11"/>
        <v>976.46500000000003</v>
      </c>
      <c r="Q81" s="165">
        <f t="shared" si="12"/>
        <v>418.48500000000001</v>
      </c>
    </row>
    <row r="82" spans="1:17" s="154" customFormat="1">
      <c r="A82" s="225">
        <v>51101</v>
      </c>
      <c r="B82" s="169" t="s">
        <v>144</v>
      </c>
      <c r="C82" s="166" t="s">
        <v>21</v>
      </c>
      <c r="D82" s="169" t="s">
        <v>145</v>
      </c>
      <c r="E82" s="167" t="s">
        <v>57</v>
      </c>
      <c r="F82" s="168">
        <v>837.2</v>
      </c>
      <c r="G82" s="162">
        <v>30</v>
      </c>
      <c r="H82" s="163">
        <f t="shared" si="7"/>
        <v>251.16</v>
      </c>
      <c r="I82" s="163">
        <f t="shared" si="8"/>
        <v>586.04000000000008</v>
      </c>
      <c r="J82" s="162">
        <v>10</v>
      </c>
      <c r="K82" s="162">
        <v>10</v>
      </c>
      <c r="L82" s="162">
        <f t="shared" si="9"/>
        <v>120</v>
      </c>
      <c r="M82" s="162">
        <v>120</v>
      </c>
      <c r="N82" s="162">
        <v>0</v>
      </c>
      <c r="O82" s="162">
        <f t="shared" si="10"/>
        <v>4.8836666666666675</v>
      </c>
      <c r="P82" s="164">
        <f t="shared" si="11"/>
        <v>586.04000000000008</v>
      </c>
      <c r="Q82" s="165">
        <f t="shared" si="12"/>
        <v>251.15999999999997</v>
      </c>
    </row>
    <row r="83" spans="1:17" s="154" customFormat="1">
      <c r="A83" s="225">
        <v>51101</v>
      </c>
      <c r="B83" s="166" t="s">
        <v>146</v>
      </c>
      <c r="C83" s="166" t="s">
        <v>21</v>
      </c>
      <c r="D83" s="169" t="s">
        <v>147</v>
      </c>
      <c r="E83" s="167" t="s">
        <v>57</v>
      </c>
      <c r="F83" s="168">
        <v>1128.8399999999999</v>
      </c>
      <c r="G83" s="162">
        <v>30</v>
      </c>
      <c r="H83" s="163">
        <f t="shared" si="7"/>
        <v>338.65199999999999</v>
      </c>
      <c r="I83" s="163">
        <f t="shared" si="8"/>
        <v>790.18799999999987</v>
      </c>
      <c r="J83" s="162">
        <v>10</v>
      </c>
      <c r="K83" s="162">
        <v>10</v>
      </c>
      <c r="L83" s="162">
        <f t="shared" si="9"/>
        <v>120</v>
      </c>
      <c r="M83" s="162">
        <v>120</v>
      </c>
      <c r="N83" s="162">
        <v>0</v>
      </c>
      <c r="O83" s="162">
        <f t="shared" si="10"/>
        <v>6.5848999999999993</v>
      </c>
      <c r="P83" s="164">
        <f t="shared" si="11"/>
        <v>790.18799999999987</v>
      </c>
      <c r="Q83" s="165">
        <f t="shared" si="12"/>
        <v>338.65200000000004</v>
      </c>
    </row>
    <row r="84" spans="1:17" s="154" customFormat="1">
      <c r="A84" s="225">
        <v>51101</v>
      </c>
      <c r="B84" s="166" t="s">
        <v>148</v>
      </c>
      <c r="C84" s="166" t="s">
        <v>21</v>
      </c>
      <c r="D84" s="169" t="s">
        <v>147</v>
      </c>
      <c r="E84" s="167" t="s">
        <v>57</v>
      </c>
      <c r="F84" s="168">
        <v>1128.8399999999999</v>
      </c>
      <c r="G84" s="162">
        <v>30</v>
      </c>
      <c r="H84" s="163">
        <f t="shared" si="7"/>
        <v>338.65199999999999</v>
      </c>
      <c r="I84" s="163">
        <f t="shared" si="8"/>
        <v>790.18799999999987</v>
      </c>
      <c r="J84" s="162">
        <v>10</v>
      </c>
      <c r="K84" s="162">
        <v>10</v>
      </c>
      <c r="L84" s="162">
        <f t="shared" si="9"/>
        <v>120</v>
      </c>
      <c r="M84" s="162">
        <v>120</v>
      </c>
      <c r="N84" s="162">
        <v>0</v>
      </c>
      <c r="O84" s="162">
        <f t="shared" si="10"/>
        <v>6.5848999999999993</v>
      </c>
      <c r="P84" s="164">
        <f t="shared" si="11"/>
        <v>790.18799999999987</v>
      </c>
      <c r="Q84" s="165">
        <f t="shared" si="12"/>
        <v>338.65200000000004</v>
      </c>
    </row>
    <row r="85" spans="1:17" s="154" customFormat="1">
      <c r="A85" s="225">
        <v>51101</v>
      </c>
      <c r="B85" s="166" t="s">
        <v>149</v>
      </c>
      <c r="C85" s="166" t="s">
        <v>21</v>
      </c>
      <c r="D85" s="166" t="s">
        <v>150</v>
      </c>
      <c r="E85" s="167" t="s">
        <v>30</v>
      </c>
      <c r="F85" s="168">
        <v>1380</v>
      </c>
      <c r="G85" s="162">
        <v>30</v>
      </c>
      <c r="H85" s="163">
        <f t="shared" si="7"/>
        <v>414</v>
      </c>
      <c r="I85" s="163">
        <f t="shared" si="8"/>
        <v>966</v>
      </c>
      <c r="J85" s="162">
        <v>10</v>
      </c>
      <c r="K85" s="162">
        <v>10</v>
      </c>
      <c r="L85" s="162">
        <f t="shared" si="9"/>
        <v>120</v>
      </c>
      <c r="M85" s="162">
        <v>120</v>
      </c>
      <c r="N85" s="162">
        <v>0</v>
      </c>
      <c r="O85" s="162">
        <f t="shared" si="10"/>
        <v>8.0500000000000007</v>
      </c>
      <c r="P85" s="164">
        <f t="shared" si="11"/>
        <v>966.00000000000011</v>
      </c>
      <c r="Q85" s="165">
        <f t="shared" si="12"/>
        <v>413.99999999999989</v>
      </c>
    </row>
    <row r="86" spans="1:17" s="154" customFormat="1">
      <c r="A86" s="225">
        <v>51101</v>
      </c>
      <c r="B86" s="166" t="s">
        <v>151</v>
      </c>
      <c r="C86" s="166" t="s">
        <v>21</v>
      </c>
      <c r="D86" s="166" t="s">
        <v>143</v>
      </c>
      <c r="E86" s="167" t="s">
        <v>152</v>
      </c>
      <c r="F86" s="168">
        <v>414</v>
      </c>
      <c r="G86" s="162">
        <v>30</v>
      </c>
      <c r="H86" s="163">
        <f t="shared" si="7"/>
        <v>124.19999999999999</v>
      </c>
      <c r="I86" s="163">
        <f t="shared" si="8"/>
        <v>289.8</v>
      </c>
      <c r="J86" s="162">
        <v>10</v>
      </c>
      <c r="K86" s="162">
        <v>10</v>
      </c>
      <c r="L86" s="162">
        <f t="shared" si="9"/>
        <v>120</v>
      </c>
      <c r="M86" s="162">
        <v>120</v>
      </c>
      <c r="N86" s="162">
        <v>0</v>
      </c>
      <c r="O86" s="162">
        <f t="shared" si="10"/>
        <v>2.415</v>
      </c>
      <c r="P86" s="164">
        <f t="shared" si="11"/>
        <v>289.8</v>
      </c>
      <c r="Q86" s="165">
        <f t="shared" si="12"/>
        <v>124.19999999999999</v>
      </c>
    </row>
    <row r="87" spans="1:17" s="154" customFormat="1">
      <c r="A87" s="225">
        <v>51101</v>
      </c>
      <c r="B87" s="166" t="s">
        <v>153</v>
      </c>
      <c r="C87" s="166" t="s">
        <v>21</v>
      </c>
      <c r="D87" s="166" t="s">
        <v>154</v>
      </c>
      <c r="E87" s="167" t="s">
        <v>155</v>
      </c>
      <c r="F87" s="168">
        <v>731.4</v>
      </c>
      <c r="G87" s="162">
        <v>30</v>
      </c>
      <c r="H87" s="163">
        <f t="shared" si="7"/>
        <v>219.42</v>
      </c>
      <c r="I87" s="163">
        <f t="shared" si="8"/>
        <v>511.98</v>
      </c>
      <c r="J87" s="162">
        <v>10</v>
      </c>
      <c r="K87" s="162">
        <v>10</v>
      </c>
      <c r="L87" s="162">
        <f t="shared" si="9"/>
        <v>120</v>
      </c>
      <c r="M87" s="162">
        <v>120</v>
      </c>
      <c r="N87" s="162">
        <v>0</v>
      </c>
      <c r="O87" s="162">
        <f t="shared" si="10"/>
        <v>4.2664999999999997</v>
      </c>
      <c r="P87" s="164">
        <f t="shared" si="11"/>
        <v>511.97999999999996</v>
      </c>
      <c r="Q87" s="165">
        <f t="shared" si="12"/>
        <v>219.42000000000002</v>
      </c>
    </row>
    <row r="88" spans="1:17" s="154" customFormat="1">
      <c r="A88" s="225">
        <v>51101</v>
      </c>
      <c r="B88" s="166" t="s">
        <v>156</v>
      </c>
      <c r="C88" s="166" t="s">
        <v>21</v>
      </c>
      <c r="D88" s="166" t="s">
        <v>143</v>
      </c>
      <c r="E88" s="167" t="s">
        <v>157</v>
      </c>
      <c r="F88" s="168">
        <v>126.5</v>
      </c>
      <c r="G88" s="162">
        <v>30</v>
      </c>
      <c r="H88" s="163">
        <f t="shared" si="7"/>
        <v>37.949999999999996</v>
      </c>
      <c r="I88" s="163">
        <f t="shared" si="8"/>
        <v>88.550000000000011</v>
      </c>
      <c r="J88" s="162">
        <v>10</v>
      </c>
      <c r="K88" s="162">
        <v>10</v>
      </c>
      <c r="L88" s="162">
        <f t="shared" si="9"/>
        <v>120</v>
      </c>
      <c r="M88" s="162">
        <v>120</v>
      </c>
      <c r="N88" s="162">
        <v>0</v>
      </c>
      <c r="O88" s="162">
        <f t="shared" si="10"/>
        <v>0.73791666666666678</v>
      </c>
      <c r="P88" s="164">
        <f t="shared" si="11"/>
        <v>88.550000000000011</v>
      </c>
      <c r="Q88" s="165">
        <f t="shared" si="12"/>
        <v>37.949999999999989</v>
      </c>
    </row>
    <row r="89" spans="1:17" s="154" customFormat="1">
      <c r="A89" s="225">
        <v>51101</v>
      </c>
      <c r="B89" s="166" t="s">
        <v>158</v>
      </c>
      <c r="C89" s="166" t="s">
        <v>21</v>
      </c>
      <c r="D89" s="166" t="s">
        <v>143</v>
      </c>
      <c r="E89" s="167" t="s">
        <v>157</v>
      </c>
      <c r="F89" s="168">
        <v>126.5</v>
      </c>
      <c r="G89" s="162">
        <v>30</v>
      </c>
      <c r="H89" s="163">
        <f t="shared" si="7"/>
        <v>37.949999999999996</v>
      </c>
      <c r="I89" s="163">
        <f t="shared" si="8"/>
        <v>88.550000000000011</v>
      </c>
      <c r="J89" s="162">
        <v>10</v>
      </c>
      <c r="K89" s="162">
        <v>10</v>
      </c>
      <c r="L89" s="162">
        <f t="shared" si="9"/>
        <v>120</v>
      </c>
      <c r="M89" s="162">
        <v>120</v>
      </c>
      <c r="N89" s="162">
        <v>0</v>
      </c>
      <c r="O89" s="162">
        <f t="shared" si="10"/>
        <v>0.73791666666666678</v>
      </c>
      <c r="P89" s="164">
        <f t="shared" si="11"/>
        <v>88.550000000000011</v>
      </c>
      <c r="Q89" s="165">
        <f t="shared" si="12"/>
        <v>37.949999999999989</v>
      </c>
    </row>
    <row r="90" spans="1:17" s="154" customFormat="1">
      <c r="A90" s="225">
        <v>51101</v>
      </c>
      <c r="B90" s="166" t="s">
        <v>159</v>
      </c>
      <c r="C90" s="166" t="s">
        <v>21</v>
      </c>
      <c r="D90" s="166" t="s">
        <v>143</v>
      </c>
      <c r="E90" s="167" t="s">
        <v>157</v>
      </c>
      <c r="F90" s="168">
        <v>126.5</v>
      </c>
      <c r="G90" s="162">
        <v>30</v>
      </c>
      <c r="H90" s="163">
        <f t="shared" si="7"/>
        <v>37.949999999999996</v>
      </c>
      <c r="I90" s="163">
        <f t="shared" si="8"/>
        <v>88.550000000000011</v>
      </c>
      <c r="J90" s="162">
        <v>10</v>
      </c>
      <c r="K90" s="162">
        <v>10</v>
      </c>
      <c r="L90" s="162">
        <f t="shared" si="9"/>
        <v>120</v>
      </c>
      <c r="M90" s="162">
        <v>120</v>
      </c>
      <c r="N90" s="162">
        <v>0</v>
      </c>
      <c r="O90" s="162">
        <f t="shared" si="10"/>
        <v>0.73791666666666678</v>
      </c>
      <c r="P90" s="164">
        <f t="shared" si="11"/>
        <v>88.550000000000011</v>
      </c>
      <c r="Q90" s="165">
        <f t="shared" si="12"/>
        <v>37.949999999999989</v>
      </c>
    </row>
    <row r="91" spans="1:17" s="154" customFormat="1">
      <c r="A91" s="225">
        <v>51101</v>
      </c>
      <c r="B91" s="166" t="s">
        <v>160</v>
      </c>
      <c r="C91" s="166" t="s">
        <v>21</v>
      </c>
      <c r="D91" s="166" t="s">
        <v>143</v>
      </c>
      <c r="E91" s="167" t="s">
        <v>157</v>
      </c>
      <c r="F91" s="168">
        <v>126.5</v>
      </c>
      <c r="G91" s="162">
        <v>30</v>
      </c>
      <c r="H91" s="163">
        <f t="shared" si="7"/>
        <v>37.949999999999996</v>
      </c>
      <c r="I91" s="163">
        <f t="shared" si="8"/>
        <v>88.550000000000011</v>
      </c>
      <c r="J91" s="162">
        <v>10</v>
      </c>
      <c r="K91" s="162">
        <v>10</v>
      </c>
      <c r="L91" s="162">
        <f t="shared" si="9"/>
        <v>120</v>
      </c>
      <c r="M91" s="162">
        <v>120</v>
      </c>
      <c r="N91" s="162">
        <v>0</v>
      </c>
      <c r="O91" s="162">
        <f t="shared" si="10"/>
        <v>0.73791666666666678</v>
      </c>
      <c r="P91" s="164">
        <f t="shared" si="11"/>
        <v>88.550000000000011</v>
      </c>
      <c r="Q91" s="165">
        <f t="shared" si="12"/>
        <v>37.949999999999989</v>
      </c>
    </row>
    <row r="92" spans="1:17" s="154" customFormat="1">
      <c r="A92" s="225">
        <v>51101</v>
      </c>
      <c r="B92" s="169" t="s">
        <v>161</v>
      </c>
      <c r="C92" s="166" t="s">
        <v>21</v>
      </c>
      <c r="D92" s="169" t="s">
        <v>143</v>
      </c>
      <c r="E92" s="167" t="s">
        <v>141</v>
      </c>
      <c r="F92" s="168">
        <v>414</v>
      </c>
      <c r="G92" s="162">
        <v>30</v>
      </c>
      <c r="H92" s="163">
        <f t="shared" si="7"/>
        <v>124.19999999999999</v>
      </c>
      <c r="I92" s="163">
        <f t="shared" si="8"/>
        <v>289.8</v>
      </c>
      <c r="J92" s="162">
        <v>10</v>
      </c>
      <c r="K92" s="162">
        <v>10</v>
      </c>
      <c r="L92" s="162">
        <f t="shared" si="9"/>
        <v>120</v>
      </c>
      <c r="M92" s="162">
        <v>120</v>
      </c>
      <c r="N92" s="162">
        <v>0</v>
      </c>
      <c r="O92" s="162">
        <f t="shared" si="10"/>
        <v>2.415</v>
      </c>
      <c r="P92" s="164">
        <f t="shared" si="11"/>
        <v>289.8</v>
      </c>
      <c r="Q92" s="165">
        <f t="shared" si="12"/>
        <v>124.19999999999999</v>
      </c>
    </row>
    <row r="93" spans="1:17" s="154" customFormat="1">
      <c r="A93" s="225">
        <v>51101</v>
      </c>
      <c r="B93" s="169" t="s">
        <v>162</v>
      </c>
      <c r="C93" s="166" t="s">
        <v>21</v>
      </c>
      <c r="D93" s="169" t="s">
        <v>163</v>
      </c>
      <c r="E93" s="167" t="s">
        <v>30</v>
      </c>
      <c r="F93" s="168">
        <v>1495</v>
      </c>
      <c r="G93" s="162">
        <v>30</v>
      </c>
      <c r="H93" s="163">
        <f t="shared" si="7"/>
        <v>448.5</v>
      </c>
      <c r="I93" s="163">
        <f t="shared" si="8"/>
        <v>1046.5</v>
      </c>
      <c r="J93" s="162">
        <v>10</v>
      </c>
      <c r="K93" s="162">
        <v>10</v>
      </c>
      <c r="L93" s="162">
        <f t="shared" si="9"/>
        <v>120</v>
      </c>
      <c r="M93" s="162">
        <v>120</v>
      </c>
      <c r="N93" s="162">
        <v>0</v>
      </c>
      <c r="O93" s="162">
        <f t="shared" si="10"/>
        <v>8.7208333333333332</v>
      </c>
      <c r="P93" s="164">
        <f t="shared" si="11"/>
        <v>1046.5</v>
      </c>
      <c r="Q93" s="165">
        <f t="shared" si="12"/>
        <v>448.5</v>
      </c>
    </row>
    <row r="94" spans="1:17" s="154" customFormat="1">
      <c r="A94" s="225">
        <v>51101</v>
      </c>
      <c r="B94" s="166" t="s">
        <v>164</v>
      </c>
      <c r="C94" s="166" t="s">
        <v>21</v>
      </c>
      <c r="D94" s="166" t="s">
        <v>165</v>
      </c>
      <c r="E94" s="167" t="s">
        <v>166</v>
      </c>
      <c r="F94" s="168">
        <v>9200</v>
      </c>
      <c r="G94" s="162">
        <v>30</v>
      </c>
      <c r="H94" s="163">
        <f t="shared" si="7"/>
        <v>2760</v>
      </c>
      <c r="I94" s="163">
        <f t="shared" si="8"/>
        <v>6440</v>
      </c>
      <c r="J94" s="162">
        <v>10</v>
      </c>
      <c r="K94" s="162">
        <v>10</v>
      </c>
      <c r="L94" s="162">
        <f t="shared" si="9"/>
        <v>120</v>
      </c>
      <c r="M94" s="162">
        <v>120</v>
      </c>
      <c r="N94" s="162">
        <v>0</v>
      </c>
      <c r="O94" s="162">
        <f t="shared" si="10"/>
        <v>53.666666666666664</v>
      </c>
      <c r="P94" s="164">
        <f t="shared" si="11"/>
        <v>6440</v>
      </c>
      <c r="Q94" s="165">
        <f t="shared" si="12"/>
        <v>2760</v>
      </c>
    </row>
    <row r="95" spans="1:17" s="154" customFormat="1">
      <c r="A95" s="225">
        <v>51101</v>
      </c>
      <c r="B95" s="166" t="s">
        <v>167</v>
      </c>
      <c r="C95" s="166" t="s">
        <v>21</v>
      </c>
      <c r="D95" s="169" t="s">
        <v>168</v>
      </c>
      <c r="E95" s="167" t="s">
        <v>136</v>
      </c>
      <c r="F95" s="168">
        <v>1029.25</v>
      </c>
      <c r="G95" s="162">
        <v>30</v>
      </c>
      <c r="H95" s="163">
        <f t="shared" si="7"/>
        <v>308.77499999999998</v>
      </c>
      <c r="I95" s="163">
        <f t="shared" si="8"/>
        <v>720.47500000000002</v>
      </c>
      <c r="J95" s="162">
        <v>10</v>
      </c>
      <c r="K95" s="162">
        <v>10</v>
      </c>
      <c r="L95" s="162">
        <f t="shared" si="9"/>
        <v>120</v>
      </c>
      <c r="M95" s="162">
        <v>120</v>
      </c>
      <c r="N95" s="162">
        <v>0</v>
      </c>
      <c r="O95" s="162">
        <f t="shared" si="10"/>
        <v>6.0039583333333333</v>
      </c>
      <c r="P95" s="164">
        <f t="shared" si="11"/>
        <v>720.47500000000002</v>
      </c>
      <c r="Q95" s="165">
        <f t="shared" si="12"/>
        <v>308.77499999999998</v>
      </c>
    </row>
    <row r="96" spans="1:17" s="154" customFormat="1">
      <c r="A96" s="225">
        <v>51101</v>
      </c>
      <c r="B96" s="166" t="s">
        <v>169</v>
      </c>
      <c r="C96" s="166" t="s">
        <v>21</v>
      </c>
      <c r="D96" s="169" t="s">
        <v>168</v>
      </c>
      <c r="E96" s="167" t="s">
        <v>136</v>
      </c>
      <c r="F96" s="168">
        <v>1029.25</v>
      </c>
      <c r="G96" s="162">
        <v>30</v>
      </c>
      <c r="H96" s="163">
        <f t="shared" si="7"/>
        <v>308.77499999999998</v>
      </c>
      <c r="I96" s="163">
        <f t="shared" si="8"/>
        <v>720.47500000000002</v>
      </c>
      <c r="J96" s="162">
        <v>10</v>
      </c>
      <c r="K96" s="162">
        <v>10</v>
      </c>
      <c r="L96" s="162">
        <f t="shared" si="9"/>
        <v>120</v>
      </c>
      <c r="M96" s="162">
        <v>120</v>
      </c>
      <c r="N96" s="162">
        <v>0</v>
      </c>
      <c r="O96" s="162">
        <f t="shared" si="10"/>
        <v>6.0039583333333333</v>
      </c>
      <c r="P96" s="164">
        <f t="shared" si="11"/>
        <v>720.47500000000002</v>
      </c>
      <c r="Q96" s="165">
        <f t="shared" si="12"/>
        <v>308.77499999999998</v>
      </c>
    </row>
    <row r="97" spans="1:17" s="154" customFormat="1">
      <c r="A97" s="225">
        <v>51101</v>
      </c>
      <c r="B97" s="166" t="s">
        <v>170</v>
      </c>
      <c r="C97" s="166" t="s">
        <v>21</v>
      </c>
      <c r="D97" s="166" t="s">
        <v>171</v>
      </c>
      <c r="E97" s="167" t="s">
        <v>88</v>
      </c>
      <c r="F97" s="168">
        <v>1595.05</v>
      </c>
      <c r="G97" s="162">
        <v>30</v>
      </c>
      <c r="H97" s="163">
        <f t="shared" si="7"/>
        <v>478.51499999999999</v>
      </c>
      <c r="I97" s="163">
        <f t="shared" si="8"/>
        <v>1116.5349999999999</v>
      </c>
      <c r="J97" s="162">
        <v>10</v>
      </c>
      <c r="K97" s="162">
        <v>10</v>
      </c>
      <c r="L97" s="162">
        <f t="shared" si="9"/>
        <v>120</v>
      </c>
      <c r="M97" s="162">
        <v>120</v>
      </c>
      <c r="N97" s="162">
        <v>0</v>
      </c>
      <c r="O97" s="162">
        <f t="shared" si="10"/>
        <v>9.3044583333333328</v>
      </c>
      <c r="P97" s="164">
        <f t="shared" si="11"/>
        <v>1116.5349999999999</v>
      </c>
      <c r="Q97" s="165">
        <f t="shared" si="12"/>
        <v>478.5150000000001</v>
      </c>
    </row>
    <row r="98" spans="1:17" s="154" customFormat="1">
      <c r="A98" s="225">
        <v>51101</v>
      </c>
      <c r="B98" s="166" t="s">
        <v>172</v>
      </c>
      <c r="C98" s="166" t="s">
        <v>21</v>
      </c>
      <c r="D98" s="166" t="s">
        <v>171</v>
      </c>
      <c r="E98" s="167" t="s">
        <v>57</v>
      </c>
      <c r="F98" s="168">
        <v>969.45</v>
      </c>
      <c r="G98" s="162">
        <v>30</v>
      </c>
      <c r="H98" s="163">
        <f t="shared" si="7"/>
        <v>290.83499999999998</v>
      </c>
      <c r="I98" s="163">
        <f t="shared" si="8"/>
        <v>678.61500000000001</v>
      </c>
      <c r="J98" s="162">
        <v>10</v>
      </c>
      <c r="K98" s="162">
        <v>10</v>
      </c>
      <c r="L98" s="162">
        <f t="shared" si="9"/>
        <v>120</v>
      </c>
      <c r="M98" s="162">
        <v>120</v>
      </c>
      <c r="N98" s="162">
        <v>0</v>
      </c>
      <c r="O98" s="162">
        <f t="shared" si="10"/>
        <v>5.655125</v>
      </c>
      <c r="P98" s="164">
        <f t="shared" si="11"/>
        <v>678.61500000000001</v>
      </c>
      <c r="Q98" s="165">
        <f t="shared" si="12"/>
        <v>290.83500000000004</v>
      </c>
    </row>
    <row r="99" spans="1:17" s="154" customFormat="1">
      <c r="A99" s="225">
        <v>51101</v>
      </c>
      <c r="B99" s="166" t="s">
        <v>173</v>
      </c>
      <c r="C99" s="166" t="s">
        <v>21</v>
      </c>
      <c r="D99" s="166" t="s">
        <v>174</v>
      </c>
      <c r="E99" s="167" t="s">
        <v>57</v>
      </c>
      <c r="F99" s="168">
        <v>837.2</v>
      </c>
      <c r="G99" s="162">
        <v>30</v>
      </c>
      <c r="H99" s="163">
        <f t="shared" si="7"/>
        <v>251.16</v>
      </c>
      <c r="I99" s="163">
        <f t="shared" si="8"/>
        <v>586.04000000000008</v>
      </c>
      <c r="J99" s="162">
        <v>10</v>
      </c>
      <c r="K99" s="162">
        <v>10</v>
      </c>
      <c r="L99" s="162">
        <f t="shared" si="9"/>
        <v>120</v>
      </c>
      <c r="M99" s="162">
        <v>120</v>
      </c>
      <c r="N99" s="162">
        <v>0</v>
      </c>
      <c r="O99" s="162">
        <f t="shared" si="10"/>
        <v>4.8836666666666675</v>
      </c>
      <c r="P99" s="164">
        <f t="shared" si="11"/>
        <v>586.04000000000008</v>
      </c>
      <c r="Q99" s="165">
        <f t="shared" si="12"/>
        <v>251.15999999999997</v>
      </c>
    </row>
    <row r="100" spans="1:17" s="154" customFormat="1">
      <c r="A100" s="225">
        <v>51101</v>
      </c>
      <c r="B100" s="166" t="s">
        <v>175</v>
      </c>
      <c r="C100" s="166" t="s">
        <v>21</v>
      </c>
      <c r="D100" s="166" t="s">
        <v>171</v>
      </c>
      <c r="E100" s="167" t="s">
        <v>39</v>
      </c>
      <c r="F100" s="168">
        <v>1674.12</v>
      </c>
      <c r="G100" s="162">
        <v>30</v>
      </c>
      <c r="H100" s="163">
        <f t="shared" si="7"/>
        <v>502.23599999999993</v>
      </c>
      <c r="I100" s="163">
        <f t="shared" si="8"/>
        <v>1171.884</v>
      </c>
      <c r="J100" s="162">
        <v>10</v>
      </c>
      <c r="K100" s="162">
        <v>10</v>
      </c>
      <c r="L100" s="162">
        <f t="shared" si="9"/>
        <v>120</v>
      </c>
      <c r="M100" s="162">
        <v>120</v>
      </c>
      <c r="N100" s="162">
        <v>0</v>
      </c>
      <c r="O100" s="162">
        <f t="shared" si="10"/>
        <v>9.7657000000000007</v>
      </c>
      <c r="P100" s="164">
        <f t="shared" si="11"/>
        <v>1171.884</v>
      </c>
      <c r="Q100" s="165">
        <f t="shared" si="12"/>
        <v>502.23599999999988</v>
      </c>
    </row>
    <row r="101" spans="1:17" s="154" customFormat="1">
      <c r="A101" s="225">
        <v>51101</v>
      </c>
      <c r="B101" s="166" t="s">
        <v>176</v>
      </c>
      <c r="C101" s="166" t="s">
        <v>21</v>
      </c>
      <c r="D101" s="166" t="s">
        <v>171</v>
      </c>
      <c r="E101" s="167" t="s">
        <v>57</v>
      </c>
      <c r="F101" s="168">
        <v>837.2</v>
      </c>
      <c r="G101" s="162">
        <v>30</v>
      </c>
      <c r="H101" s="163">
        <f t="shared" si="7"/>
        <v>251.16</v>
      </c>
      <c r="I101" s="163">
        <f t="shared" si="8"/>
        <v>586.04000000000008</v>
      </c>
      <c r="J101" s="162">
        <v>10</v>
      </c>
      <c r="K101" s="162">
        <v>10</v>
      </c>
      <c r="L101" s="162">
        <f t="shared" si="9"/>
        <v>120</v>
      </c>
      <c r="M101" s="162">
        <v>120</v>
      </c>
      <c r="N101" s="162">
        <v>0</v>
      </c>
      <c r="O101" s="162">
        <f t="shared" si="10"/>
        <v>4.8836666666666675</v>
      </c>
      <c r="P101" s="164">
        <f t="shared" si="11"/>
        <v>586.04000000000008</v>
      </c>
      <c r="Q101" s="165">
        <f t="shared" si="12"/>
        <v>251.15999999999997</v>
      </c>
    </row>
    <row r="102" spans="1:17" s="154" customFormat="1">
      <c r="A102" s="225">
        <v>51101</v>
      </c>
      <c r="B102" s="166" t="s">
        <v>177</v>
      </c>
      <c r="C102" s="166" t="s">
        <v>21</v>
      </c>
      <c r="D102" s="166" t="s">
        <v>171</v>
      </c>
      <c r="E102" s="167" t="s">
        <v>90</v>
      </c>
      <c r="F102" s="168">
        <v>837.2</v>
      </c>
      <c r="G102" s="162">
        <v>30</v>
      </c>
      <c r="H102" s="163">
        <f t="shared" si="7"/>
        <v>251.16</v>
      </c>
      <c r="I102" s="163">
        <f t="shared" si="8"/>
        <v>586.04000000000008</v>
      </c>
      <c r="J102" s="162">
        <v>10</v>
      </c>
      <c r="K102" s="162">
        <v>10</v>
      </c>
      <c r="L102" s="162">
        <f t="shared" si="9"/>
        <v>120</v>
      </c>
      <c r="M102" s="162">
        <v>120</v>
      </c>
      <c r="N102" s="162">
        <v>0</v>
      </c>
      <c r="O102" s="162">
        <f t="shared" si="10"/>
        <v>4.8836666666666675</v>
      </c>
      <c r="P102" s="164">
        <f t="shared" si="11"/>
        <v>586.04000000000008</v>
      </c>
      <c r="Q102" s="165">
        <f t="shared" si="12"/>
        <v>251.15999999999997</v>
      </c>
    </row>
    <row r="103" spans="1:17" s="154" customFormat="1">
      <c r="A103" s="225">
        <v>51101</v>
      </c>
      <c r="B103" s="166" t="s">
        <v>178</v>
      </c>
      <c r="C103" s="166" t="s">
        <v>21</v>
      </c>
      <c r="D103" s="166" t="s">
        <v>179</v>
      </c>
      <c r="E103" s="167" t="s">
        <v>141</v>
      </c>
      <c r="F103" s="168">
        <v>299.86</v>
      </c>
      <c r="G103" s="162">
        <v>30</v>
      </c>
      <c r="H103" s="163">
        <f t="shared" si="7"/>
        <v>89.957999999999998</v>
      </c>
      <c r="I103" s="163">
        <f t="shared" si="8"/>
        <v>209.90200000000002</v>
      </c>
      <c r="J103" s="162">
        <v>10</v>
      </c>
      <c r="K103" s="162">
        <v>10</v>
      </c>
      <c r="L103" s="162">
        <f t="shared" si="9"/>
        <v>120</v>
      </c>
      <c r="M103" s="162">
        <v>120</v>
      </c>
      <c r="N103" s="162">
        <v>0</v>
      </c>
      <c r="O103" s="162">
        <f t="shared" si="10"/>
        <v>1.7491833333333335</v>
      </c>
      <c r="P103" s="164">
        <f t="shared" si="11"/>
        <v>209.90200000000002</v>
      </c>
      <c r="Q103" s="165">
        <f t="shared" si="12"/>
        <v>89.957999999999998</v>
      </c>
    </row>
    <row r="104" spans="1:17" s="154" customFormat="1">
      <c r="A104" s="225">
        <v>51101</v>
      </c>
      <c r="B104" s="166" t="s">
        <v>180</v>
      </c>
      <c r="C104" s="166" t="s">
        <v>21</v>
      </c>
      <c r="D104" s="166" t="s">
        <v>179</v>
      </c>
      <c r="E104" s="167" t="s">
        <v>181</v>
      </c>
      <c r="F104" s="168">
        <v>834.67</v>
      </c>
      <c r="G104" s="162">
        <v>30</v>
      </c>
      <c r="H104" s="163">
        <f t="shared" si="7"/>
        <v>250.40099999999998</v>
      </c>
      <c r="I104" s="163">
        <f t="shared" si="8"/>
        <v>584.26900000000001</v>
      </c>
      <c r="J104" s="162">
        <v>10</v>
      </c>
      <c r="K104" s="162">
        <v>10</v>
      </c>
      <c r="L104" s="162">
        <f t="shared" si="9"/>
        <v>120</v>
      </c>
      <c r="M104" s="162">
        <v>120</v>
      </c>
      <c r="N104" s="162">
        <v>0</v>
      </c>
      <c r="O104" s="162">
        <f t="shared" si="10"/>
        <v>4.8689083333333336</v>
      </c>
      <c r="P104" s="164">
        <f t="shared" si="11"/>
        <v>584.26900000000001</v>
      </c>
      <c r="Q104" s="165">
        <f t="shared" si="12"/>
        <v>250.40099999999995</v>
      </c>
    </row>
    <row r="105" spans="1:17" s="154" customFormat="1">
      <c r="A105" s="225">
        <v>51101</v>
      </c>
      <c r="B105" s="166" t="s">
        <v>182</v>
      </c>
      <c r="C105" s="166" t="s">
        <v>21</v>
      </c>
      <c r="D105" s="166" t="s">
        <v>179</v>
      </c>
      <c r="E105" s="167" t="s">
        <v>183</v>
      </c>
      <c r="F105" s="168">
        <v>4490.5</v>
      </c>
      <c r="G105" s="162">
        <v>30</v>
      </c>
      <c r="H105" s="163">
        <f t="shared" si="7"/>
        <v>1347.1499999999999</v>
      </c>
      <c r="I105" s="163">
        <f t="shared" si="8"/>
        <v>3143.3500000000004</v>
      </c>
      <c r="J105" s="162">
        <v>10</v>
      </c>
      <c r="K105" s="162">
        <v>10</v>
      </c>
      <c r="L105" s="162">
        <f t="shared" si="9"/>
        <v>120</v>
      </c>
      <c r="M105" s="162">
        <v>120</v>
      </c>
      <c r="N105" s="162">
        <v>0</v>
      </c>
      <c r="O105" s="162">
        <f t="shared" si="10"/>
        <v>26.194583333333338</v>
      </c>
      <c r="P105" s="164">
        <f t="shared" si="11"/>
        <v>3143.3500000000004</v>
      </c>
      <c r="Q105" s="165">
        <f t="shared" si="12"/>
        <v>1347.1499999999996</v>
      </c>
    </row>
    <row r="106" spans="1:17" s="154" customFormat="1">
      <c r="A106" s="225">
        <v>51101</v>
      </c>
      <c r="B106" s="166" t="s">
        <v>184</v>
      </c>
      <c r="C106" s="166" t="s">
        <v>21</v>
      </c>
      <c r="D106" s="169" t="s">
        <v>185</v>
      </c>
      <c r="E106" s="167" t="s">
        <v>39</v>
      </c>
      <c r="F106" s="168">
        <v>1712.35</v>
      </c>
      <c r="G106" s="162">
        <v>30</v>
      </c>
      <c r="H106" s="163">
        <f t="shared" si="7"/>
        <v>513.70499999999993</v>
      </c>
      <c r="I106" s="163">
        <f t="shared" si="8"/>
        <v>1198.645</v>
      </c>
      <c r="J106" s="162">
        <v>10</v>
      </c>
      <c r="K106" s="162">
        <v>10</v>
      </c>
      <c r="L106" s="162">
        <f t="shared" si="9"/>
        <v>120</v>
      </c>
      <c r="M106" s="162">
        <v>120</v>
      </c>
      <c r="N106" s="162">
        <v>0</v>
      </c>
      <c r="O106" s="162">
        <f t="shared" si="10"/>
        <v>9.9887083333333333</v>
      </c>
      <c r="P106" s="164">
        <f t="shared" si="11"/>
        <v>1198.645</v>
      </c>
      <c r="Q106" s="165">
        <f t="shared" si="12"/>
        <v>513.70499999999993</v>
      </c>
    </row>
    <row r="107" spans="1:17" s="154" customFormat="1">
      <c r="A107" s="225">
        <v>51101</v>
      </c>
      <c r="B107" s="166" t="s">
        <v>186</v>
      </c>
      <c r="C107" s="166" t="s">
        <v>21</v>
      </c>
      <c r="D107" s="166" t="s">
        <v>187</v>
      </c>
      <c r="E107" s="167" t="s">
        <v>188</v>
      </c>
      <c r="F107" s="168">
        <v>273.58999999999997</v>
      </c>
      <c r="G107" s="162">
        <v>30</v>
      </c>
      <c r="H107" s="163">
        <f t="shared" si="7"/>
        <v>82.076999999999984</v>
      </c>
      <c r="I107" s="163">
        <f t="shared" si="8"/>
        <v>191.51299999999998</v>
      </c>
      <c r="J107" s="162">
        <v>10</v>
      </c>
      <c r="K107" s="162">
        <v>10</v>
      </c>
      <c r="L107" s="162">
        <f t="shared" si="9"/>
        <v>120</v>
      </c>
      <c r="M107" s="162">
        <v>120</v>
      </c>
      <c r="N107" s="162">
        <v>0</v>
      </c>
      <c r="O107" s="162">
        <f t="shared" si="10"/>
        <v>1.5959416666666664</v>
      </c>
      <c r="P107" s="164">
        <f t="shared" si="11"/>
        <v>191.51299999999998</v>
      </c>
      <c r="Q107" s="165">
        <f t="shared" si="12"/>
        <v>82.076999999999998</v>
      </c>
    </row>
    <row r="108" spans="1:17" s="154" customFormat="1">
      <c r="A108" s="225">
        <v>51101</v>
      </c>
      <c r="B108" s="166" t="s">
        <v>189</v>
      </c>
      <c r="C108" s="166" t="s">
        <v>21</v>
      </c>
      <c r="D108" s="166" t="s">
        <v>187</v>
      </c>
      <c r="E108" s="167" t="s">
        <v>188</v>
      </c>
      <c r="F108" s="168">
        <v>273.58</v>
      </c>
      <c r="G108" s="162">
        <v>30</v>
      </c>
      <c r="H108" s="163">
        <f t="shared" si="7"/>
        <v>82.073999999999998</v>
      </c>
      <c r="I108" s="163">
        <f t="shared" si="8"/>
        <v>191.50599999999997</v>
      </c>
      <c r="J108" s="162">
        <v>10</v>
      </c>
      <c r="K108" s="162">
        <v>10</v>
      </c>
      <c r="L108" s="162">
        <f t="shared" si="9"/>
        <v>120</v>
      </c>
      <c r="M108" s="162">
        <v>120</v>
      </c>
      <c r="N108" s="162">
        <v>0</v>
      </c>
      <c r="O108" s="162">
        <f t="shared" si="10"/>
        <v>1.5958833333333331</v>
      </c>
      <c r="P108" s="164">
        <f t="shared" si="11"/>
        <v>191.50599999999997</v>
      </c>
      <c r="Q108" s="165">
        <f t="shared" si="12"/>
        <v>82.074000000000012</v>
      </c>
    </row>
    <row r="109" spans="1:17" s="154" customFormat="1">
      <c r="A109" s="225">
        <v>51101</v>
      </c>
      <c r="B109" s="166" t="s">
        <v>190</v>
      </c>
      <c r="C109" s="166" t="s">
        <v>21</v>
      </c>
      <c r="D109" s="169" t="s">
        <v>187</v>
      </c>
      <c r="E109" s="167" t="s">
        <v>191</v>
      </c>
      <c r="F109" s="168">
        <v>273.58</v>
      </c>
      <c r="G109" s="162">
        <v>30</v>
      </c>
      <c r="H109" s="163">
        <f t="shared" si="7"/>
        <v>82.073999999999998</v>
      </c>
      <c r="I109" s="163">
        <f t="shared" si="8"/>
        <v>191.50599999999997</v>
      </c>
      <c r="J109" s="162">
        <v>10</v>
      </c>
      <c r="K109" s="162">
        <v>10</v>
      </c>
      <c r="L109" s="162">
        <f t="shared" si="9"/>
        <v>120</v>
      </c>
      <c r="M109" s="162">
        <v>120</v>
      </c>
      <c r="N109" s="162">
        <v>0</v>
      </c>
      <c r="O109" s="162">
        <f t="shared" si="10"/>
        <v>1.5958833333333331</v>
      </c>
      <c r="P109" s="164">
        <f t="shared" si="11"/>
        <v>191.50599999999997</v>
      </c>
      <c r="Q109" s="165">
        <f t="shared" si="12"/>
        <v>82.074000000000012</v>
      </c>
    </row>
    <row r="110" spans="1:17" s="154" customFormat="1">
      <c r="A110" s="225">
        <v>51101</v>
      </c>
      <c r="B110" s="166" t="s">
        <v>192</v>
      </c>
      <c r="C110" s="166" t="s">
        <v>21</v>
      </c>
      <c r="D110" s="166" t="s">
        <v>187</v>
      </c>
      <c r="E110" s="167" t="s">
        <v>191</v>
      </c>
      <c r="F110" s="168">
        <v>273.58999999999997</v>
      </c>
      <c r="G110" s="162">
        <v>30</v>
      </c>
      <c r="H110" s="163">
        <f t="shared" si="7"/>
        <v>82.076999999999984</v>
      </c>
      <c r="I110" s="163">
        <f t="shared" si="8"/>
        <v>191.51299999999998</v>
      </c>
      <c r="J110" s="162">
        <v>10</v>
      </c>
      <c r="K110" s="162">
        <v>10</v>
      </c>
      <c r="L110" s="162">
        <f t="shared" si="9"/>
        <v>120</v>
      </c>
      <c r="M110" s="162">
        <v>120</v>
      </c>
      <c r="N110" s="162">
        <v>0</v>
      </c>
      <c r="O110" s="162">
        <f t="shared" si="10"/>
        <v>1.5959416666666664</v>
      </c>
      <c r="P110" s="164">
        <f t="shared" si="11"/>
        <v>191.51299999999998</v>
      </c>
      <c r="Q110" s="165">
        <f t="shared" si="12"/>
        <v>82.076999999999998</v>
      </c>
    </row>
    <row r="111" spans="1:17" s="154" customFormat="1">
      <c r="A111" s="225">
        <v>51101</v>
      </c>
      <c r="B111" s="166" t="s">
        <v>193</v>
      </c>
      <c r="C111" s="166" t="s">
        <v>21</v>
      </c>
      <c r="D111" s="169" t="s">
        <v>187</v>
      </c>
      <c r="E111" s="167" t="s">
        <v>191</v>
      </c>
      <c r="F111" s="168">
        <v>273.58999999999997</v>
      </c>
      <c r="G111" s="162">
        <v>30</v>
      </c>
      <c r="H111" s="163">
        <f t="shared" si="7"/>
        <v>82.076999999999984</v>
      </c>
      <c r="I111" s="163">
        <f t="shared" si="8"/>
        <v>191.51299999999998</v>
      </c>
      <c r="J111" s="162">
        <v>10</v>
      </c>
      <c r="K111" s="162">
        <v>10</v>
      </c>
      <c r="L111" s="162">
        <f t="shared" si="9"/>
        <v>120</v>
      </c>
      <c r="M111" s="162">
        <v>120</v>
      </c>
      <c r="N111" s="162">
        <v>0</v>
      </c>
      <c r="O111" s="162">
        <f t="shared" si="10"/>
        <v>1.5959416666666664</v>
      </c>
      <c r="P111" s="164">
        <f t="shared" si="11"/>
        <v>191.51299999999998</v>
      </c>
      <c r="Q111" s="165">
        <f t="shared" si="12"/>
        <v>82.076999999999998</v>
      </c>
    </row>
    <row r="112" spans="1:17" s="154" customFormat="1">
      <c r="A112" s="225">
        <v>51101</v>
      </c>
      <c r="B112" s="166" t="s">
        <v>194</v>
      </c>
      <c r="C112" s="166" t="s">
        <v>21</v>
      </c>
      <c r="D112" s="169" t="s">
        <v>185</v>
      </c>
      <c r="E112" s="167" t="s">
        <v>57</v>
      </c>
      <c r="F112" s="168">
        <v>917.7</v>
      </c>
      <c r="G112" s="162">
        <v>30</v>
      </c>
      <c r="H112" s="163">
        <f t="shared" si="7"/>
        <v>275.31</v>
      </c>
      <c r="I112" s="163">
        <f t="shared" si="8"/>
        <v>642.3900000000001</v>
      </c>
      <c r="J112" s="162">
        <v>10</v>
      </c>
      <c r="K112" s="162">
        <v>10</v>
      </c>
      <c r="L112" s="162">
        <f t="shared" si="9"/>
        <v>120</v>
      </c>
      <c r="M112" s="162">
        <v>120</v>
      </c>
      <c r="N112" s="162">
        <v>0</v>
      </c>
      <c r="O112" s="162">
        <f t="shared" si="10"/>
        <v>5.353250000000001</v>
      </c>
      <c r="P112" s="164">
        <f t="shared" si="11"/>
        <v>642.3900000000001</v>
      </c>
      <c r="Q112" s="165">
        <f t="shared" si="12"/>
        <v>275.30999999999995</v>
      </c>
    </row>
    <row r="113" spans="1:17" s="154" customFormat="1">
      <c r="A113" s="225">
        <v>51101</v>
      </c>
      <c r="B113" s="166" t="s">
        <v>195</v>
      </c>
      <c r="C113" s="166" t="s">
        <v>21</v>
      </c>
      <c r="D113" s="169" t="s">
        <v>185</v>
      </c>
      <c r="E113" s="167" t="s">
        <v>196</v>
      </c>
      <c r="F113" s="168">
        <v>917.7</v>
      </c>
      <c r="G113" s="162">
        <v>30</v>
      </c>
      <c r="H113" s="163">
        <f t="shared" si="7"/>
        <v>275.31</v>
      </c>
      <c r="I113" s="163">
        <f t="shared" si="8"/>
        <v>642.3900000000001</v>
      </c>
      <c r="J113" s="162">
        <v>10</v>
      </c>
      <c r="K113" s="162">
        <v>10</v>
      </c>
      <c r="L113" s="162">
        <f t="shared" si="9"/>
        <v>120</v>
      </c>
      <c r="M113" s="162">
        <v>120</v>
      </c>
      <c r="N113" s="162">
        <v>0</v>
      </c>
      <c r="O113" s="162">
        <f t="shared" si="10"/>
        <v>5.353250000000001</v>
      </c>
      <c r="P113" s="164">
        <f t="shared" si="11"/>
        <v>642.3900000000001</v>
      </c>
      <c r="Q113" s="165">
        <f t="shared" si="12"/>
        <v>275.30999999999995</v>
      </c>
    </row>
    <row r="114" spans="1:17" s="154" customFormat="1">
      <c r="A114" s="225">
        <v>51101</v>
      </c>
      <c r="B114" s="166" t="s">
        <v>197</v>
      </c>
      <c r="C114" s="166" t="s">
        <v>21</v>
      </c>
      <c r="D114" s="166" t="s">
        <v>185</v>
      </c>
      <c r="E114" s="167" t="s">
        <v>30</v>
      </c>
      <c r="F114" s="168">
        <v>1248.9000000000001</v>
      </c>
      <c r="G114" s="162">
        <v>30</v>
      </c>
      <c r="H114" s="163">
        <f t="shared" si="7"/>
        <v>374.67</v>
      </c>
      <c r="I114" s="163">
        <f t="shared" si="8"/>
        <v>874.23</v>
      </c>
      <c r="J114" s="162">
        <v>10</v>
      </c>
      <c r="K114" s="162">
        <v>10</v>
      </c>
      <c r="L114" s="162">
        <f t="shared" si="9"/>
        <v>120</v>
      </c>
      <c r="M114" s="162">
        <v>120</v>
      </c>
      <c r="N114" s="162">
        <v>0</v>
      </c>
      <c r="O114" s="162">
        <f t="shared" si="10"/>
        <v>7.2852500000000004</v>
      </c>
      <c r="P114" s="164">
        <f t="shared" si="11"/>
        <v>874.23</v>
      </c>
      <c r="Q114" s="165">
        <f t="shared" si="12"/>
        <v>374.67000000000007</v>
      </c>
    </row>
    <row r="115" spans="1:17" s="154" customFormat="1">
      <c r="A115" s="225">
        <v>51101</v>
      </c>
      <c r="B115" s="166" t="s">
        <v>198</v>
      </c>
      <c r="C115" s="166" t="s">
        <v>21</v>
      </c>
      <c r="D115" s="166" t="s">
        <v>185</v>
      </c>
      <c r="E115" s="167" t="s">
        <v>199</v>
      </c>
      <c r="F115" s="168">
        <v>917.7</v>
      </c>
      <c r="G115" s="162">
        <v>30</v>
      </c>
      <c r="H115" s="163">
        <f t="shared" si="7"/>
        <v>275.31</v>
      </c>
      <c r="I115" s="163">
        <f t="shared" si="8"/>
        <v>642.3900000000001</v>
      </c>
      <c r="J115" s="162">
        <v>10</v>
      </c>
      <c r="K115" s="162">
        <v>10</v>
      </c>
      <c r="L115" s="162">
        <f t="shared" si="9"/>
        <v>120</v>
      </c>
      <c r="M115" s="162">
        <v>120</v>
      </c>
      <c r="N115" s="162">
        <v>0</v>
      </c>
      <c r="O115" s="162">
        <f t="shared" si="10"/>
        <v>5.353250000000001</v>
      </c>
      <c r="P115" s="164">
        <f t="shared" si="11"/>
        <v>642.3900000000001</v>
      </c>
      <c r="Q115" s="165">
        <f t="shared" si="12"/>
        <v>275.30999999999995</v>
      </c>
    </row>
    <row r="116" spans="1:17" s="154" customFormat="1">
      <c r="A116" s="225">
        <v>51101</v>
      </c>
      <c r="B116" s="166" t="s">
        <v>200</v>
      </c>
      <c r="C116" s="166" t="s">
        <v>21</v>
      </c>
      <c r="D116" s="166" t="s">
        <v>185</v>
      </c>
      <c r="E116" s="167" t="s">
        <v>196</v>
      </c>
      <c r="F116" s="168">
        <v>917.7</v>
      </c>
      <c r="G116" s="162">
        <v>30</v>
      </c>
      <c r="H116" s="163">
        <f t="shared" si="7"/>
        <v>275.31</v>
      </c>
      <c r="I116" s="163">
        <f t="shared" si="8"/>
        <v>642.3900000000001</v>
      </c>
      <c r="J116" s="162">
        <v>10</v>
      </c>
      <c r="K116" s="162">
        <v>10</v>
      </c>
      <c r="L116" s="162">
        <f t="shared" si="9"/>
        <v>120</v>
      </c>
      <c r="M116" s="162">
        <v>120</v>
      </c>
      <c r="N116" s="162">
        <v>0</v>
      </c>
      <c r="O116" s="162">
        <f t="shared" si="10"/>
        <v>5.353250000000001</v>
      </c>
      <c r="P116" s="164">
        <f t="shared" si="11"/>
        <v>642.3900000000001</v>
      </c>
      <c r="Q116" s="165">
        <f t="shared" si="12"/>
        <v>275.30999999999995</v>
      </c>
    </row>
    <row r="117" spans="1:17" s="154" customFormat="1">
      <c r="A117" s="225">
        <v>51101</v>
      </c>
      <c r="B117" s="166" t="s">
        <v>201</v>
      </c>
      <c r="C117" s="166" t="s">
        <v>21</v>
      </c>
      <c r="D117" s="166" t="s">
        <v>202</v>
      </c>
      <c r="E117" s="167" t="s">
        <v>152</v>
      </c>
      <c r="F117" s="168">
        <v>220.8</v>
      </c>
      <c r="G117" s="162">
        <v>30</v>
      </c>
      <c r="H117" s="163">
        <f t="shared" si="7"/>
        <v>66.239999999999995</v>
      </c>
      <c r="I117" s="163">
        <f t="shared" si="8"/>
        <v>154.56</v>
      </c>
      <c r="J117" s="162">
        <v>10</v>
      </c>
      <c r="K117" s="162">
        <v>10</v>
      </c>
      <c r="L117" s="162">
        <f t="shared" si="9"/>
        <v>120</v>
      </c>
      <c r="M117" s="162">
        <v>120</v>
      </c>
      <c r="N117" s="162">
        <v>0</v>
      </c>
      <c r="O117" s="162">
        <f t="shared" si="10"/>
        <v>1.288</v>
      </c>
      <c r="P117" s="164">
        <f t="shared" si="11"/>
        <v>154.56</v>
      </c>
      <c r="Q117" s="165">
        <f t="shared" si="12"/>
        <v>66.240000000000009</v>
      </c>
    </row>
    <row r="118" spans="1:17" s="154" customFormat="1">
      <c r="A118" s="225">
        <v>51101</v>
      </c>
      <c r="B118" s="166" t="s">
        <v>203</v>
      </c>
      <c r="C118" s="166" t="s">
        <v>21</v>
      </c>
      <c r="D118" s="166" t="s">
        <v>185</v>
      </c>
      <c r="E118" s="167" t="s">
        <v>204</v>
      </c>
      <c r="F118" s="168">
        <v>184</v>
      </c>
      <c r="G118" s="162">
        <v>30</v>
      </c>
      <c r="H118" s="163">
        <f t="shared" si="7"/>
        <v>55.199999999999996</v>
      </c>
      <c r="I118" s="163">
        <f t="shared" si="8"/>
        <v>128.80000000000001</v>
      </c>
      <c r="J118" s="162">
        <v>10</v>
      </c>
      <c r="K118" s="162">
        <v>10</v>
      </c>
      <c r="L118" s="162">
        <f t="shared" si="9"/>
        <v>120</v>
      </c>
      <c r="M118" s="162">
        <v>120</v>
      </c>
      <c r="N118" s="162">
        <v>0</v>
      </c>
      <c r="O118" s="162">
        <f t="shared" si="10"/>
        <v>1.0733333333333335</v>
      </c>
      <c r="P118" s="164">
        <f t="shared" si="11"/>
        <v>128.80000000000001</v>
      </c>
      <c r="Q118" s="165">
        <f t="shared" si="12"/>
        <v>55.199999999999989</v>
      </c>
    </row>
    <row r="119" spans="1:17" s="154" customFormat="1">
      <c r="A119" s="225">
        <v>51101</v>
      </c>
      <c r="B119" s="166" t="s">
        <v>205</v>
      </c>
      <c r="C119" s="166" t="s">
        <v>21</v>
      </c>
      <c r="D119" s="166" t="s">
        <v>185</v>
      </c>
      <c r="E119" s="167" t="s">
        <v>204</v>
      </c>
      <c r="F119" s="168">
        <v>184</v>
      </c>
      <c r="G119" s="162">
        <v>30</v>
      </c>
      <c r="H119" s="163">
        <f t="shared" si="7"/>
        <v>55.199999999999996</v>
      </c>
      <c r="I119" s="163">
        <f t="shared" si="8"/>
        <v>128.80000000000001</v>
      </c>
      <c r="J119" s="162">
        <v>10</v>
      </c>
      <c r="K119" s="162">
        <v>10</v>
      </c>
      <c r="L119" s="162">
        <f t="shared" si="9"/>
        <v>120</v>
      </c>
      <c r="M119" s="162">
        <v>120</v>
      </c>
      <c r="N119" s="162">
        <v>0</v>
      </c>
      <c r="O119" s="162">
        <f t="shared" si="10"/>
        <v>1.0733333333333335</v>
      </c>
      <c r="P119" s="164">
        <f t="shared" si="11"/>
        <v>128.80000000000001</v>
      </c>
      <c r="Q119" s="165">
        <f t="shared" si="12"/>
        <v>55.199999999999989</v>
      </c>
    </row>
    <row r="120" spans="1:17" s="154" customFormat="1">
      <c r="A120" s="225">
        <v>51101</v>
      </c>
      <c r="B120" s="166" t="s">
        <v>206</v>
      </c>
      <c r="C120" s="166" t="s">
        <v>21</v>
      </c>
      <c r="D120" s="166" t="s">
        <v>185</v>
      </c>
      <c r="E120" s="167" t="s">
        <v>204</v>
      </c>
      <c r="F120" s="168">
        <v>184</v>
      </c>
      <c r="G120" s="162">
        <v>30</v>
      </c>
      <c r="H120" s="163">
        <f t="shared" si="7"/>
        <v>55.199999999999996</v>
      </c>
      <c r="I120" s="163">
        <f t="shared" si="8"/>
        <v>128.80000000000001</v>
      </c>
      <c r="J120" s="162">
        <v>10</v>
      </c>
      <c r="K120" s="162">
        <v>10</v>
      </c>
      <c r="L120" s="162">
        <f t="shared" si="9"/>
        <v>120</v>
      </c>
      <c r="M120" s="162">
        <v>120</v>
      </c>
      <c r="N120" s="162">
        <v>0</v>
      </c>
      <c r="O120" s="162">
        <f t="shared" si="10"/>
        <v>1.0733333333333335</v>
      </c>
      <c r="P120" s="164">
        <f t="shared" si="11"/>
        <v>128.80000000000001</v>
      </c>
      <c r="Q120" s="165">
        <f t="shared" si="12"/>
        <v>55.199999999999989</v>
      </c>
    </row>
    <row r="121" spans="1:17" s="154" customFormat="1">
      <c r="A121" s="225">
        <v>51101</v>
      </c>
      <c r="B121" s="166" t="s">
        <v>207</v>
      </c>
      <c r="C121" s="166" t="s">
        <v>21</v>
      </c>
      <c r="D121" s="166" t="s">
        <v>185</v>
      </c>
      <c r="E121" s="167" t="s">
        <v>204</v>
      </c>
      <c r="F121" s="168">
        <v>184</v>
      </c>
      <c r="G121" s="162">
        <v>30</v>
      </c>
      <c r="H121" s="163">
        <f t="shared" si="7"/>
        <v>55.199999999999996</v>
      </c>
      <c r="I121" s="163">
        <f t="shared" si="8"/>
        <v>128.80000000000001</v>
      </c>
      <c r="J121" s="162">
        <v>10</v>
      </c>
      <c r="K121" s="162">
        <v>10</v>
      </c>
      <c r="L121" s="162">
        <f t="shared" si="9"/>
        <v>120</v>
      </c>
      <c r="M121" s="162">
        <v>120</v>
      </c>
      <c r="N121" s="162">
        <v>0</v>
      </c>
      <c r="O121" s="162">
        <f t="shared" si="10"/>
        <v>1.0733333333333335</v>
      </c>
      <c r="P121" s="164">
        <f t="shared" si="11"/>
        <v>128.80000000000001</v>
      </c>
      <c r="Q121" s="165">
        <f t="shared" si="12"/>
        <v>55.199999999999989</v>
      </c>
    </row>
    <row r="122" spans="1:17" s="154" customFormat="1">
      <c r="A122" s="225">
        <v>51101</v>
      </c>
      <c r="B122" s="166" t="s">
        <v>208</v>
      </c>
      <c r="C122" s="166" t="s">
        <v>21</v>
      </c>
      <c r="D122" s="166" t="s">
        <v>185</v>
      </c>
      <c r="E122" s="167" t="s">
        <v>204</v>
      </c>
      <c r="F122" s="168">
        <v>184</v>
      </c>
      <c r="G122" s="162">
        <v>30</v>
      </c>
      <c r="H122" s="163">
        <f t="shared" si="7"/>
        <v>55.199999999999996</v>
      </c>
      <c r="I122" s="163">
        <f t="shared" si="8"/>
        <v>128.80000000000001</v>
      </c>
      <c r="J122" s="162">
        <v>10</v>
      </c>
      <c r="K122" s="162">
        <v>10</v>
      </c>
      <c r="L122" s="162">
        <f t="shared" si="9"/>
        <v>120</v>
      </c>
      <c r="M122" s="162">
        <v>120</v>
      </c>
      <c r="N122" s="162">
        <v>0</v>
      </c>
      <c r="O122" s="162">
        <f t="shared" si="10"/>
        <v>1.0733333333333335</v>
      </c>
      <c r="P122" s="164">
        <f t="shared" si="11"/>
        <v>128.80000000000001</v>
      </c>
      <c r="Q122" s="165">
        <f t="shared" si="12"/>
        <v>55.199999999999989</v>
      </c>
    </row>
    <row r="123" spans="1:17" s="154" customFormat="1">
      <c r="A123" s="225">
        <v>51101</v>
      </c>
      <c r="B123" s="166" t="s">
        <v>209</v>
      </c>
      <c r="C123" s="166" t="s">
        <v>21</v>
      </c>
      <c r="D123" s="169" t="s">
        <v>210</v>
      </c>
      <c r="E123" s="167" t="s">
        <v>211</v>
      </c>
      <c r="F123" s="168">
        <v>522.1</v>
      </c>
      <c r="G123" s="162">
        <v>30</v>
      </c>
      <c r="H123" s="163">
        <f t="shared" si="7"/>
        <v>156.63</v>
      </c>
      <c r="I123" s="163">
        <f t="shared" si="8"/>
        <v>365.47</v>
      </c>
      <c r="J123" s="162">
        <v>10</v>
      </c>
      <c r="K123" s="162">
        <v>10</v>
      </c>
      <c r="L123" s="162">
        <f t="shared" si="9"/>
        <v>120</v>
      </c>
      <c r="M123" s="162">
        <v>120</v>
      </c>
      <c r="N123" s="162">
        <v>0</v>
      </c>
      <c r="O123" s="162">
        <f t="shared" si="10"/>
        <v>3.0455833333333335</v>
      </c>
      <c r="P123" s="164">
        <f t="shared" si="11"/>
        <v>365.47</v>
      </c>
      <c r="Q123" s="165">
        <f t="shared" si="12"/>
        <v>156.63</v>
      </c>
    </row>
    <row r="124" spans="1:17" s="154" customFormat="1">
      <c r="A124" s="225">
        <v>51101</v>
      </c>
      <c r="B124" s="166" t="s">
        <v>212</v>
      </c>
      <c r="C124" s="166" t="s">
        <v>21</v>
      </c>
      <c r="D124" s="166" t="s">
        <v>213</v>
      </c>
      <c r="E124" s="167" t="s">
        <v>88</v>
      </c>
      <c r="F124" s="168">
        <v>1317.04</v>
      </c>
      <c r="G124" s="162">
        <v>30</v>
      </c>
      <c r="H124" s="163">
        <f t="shared" si="7"/>
        <v>395.11199999999997</v>
      </c>
      <c r="I124" s="163">
        <f t="shared" si="8"/>
        <v>921.928</v>
      </c>
      <c r="J124" s="162">
        <v>10</v>
      </c>
      <c r="K124" s="162">
        <v>10</v>
      </c>
      <c r="L124" s="162">
        <f t="shared" si="9"/>
        <v>120</v>
      </c>
      <c r="M124" s="162">
        <v>120</v>
      </c>
      <c r="N124" s="162">
        <v>0</v>
      </c>
      <c r="O124" s="162">
        <f t="shared" si="10"/>
        <v>7.6827333333333332</v>
      </c>
      <c r="P124" s="164">
        <f t="shared" si="11"/>
        <v>921.928</v>
      </c>
      <c r="Q124" s="165">
        <f t="shared" si="12"/>
        <v>395.11199999999997</v>
      </c>
    </row>
    <row r="125" spans="1:17" s="154" customFormat="1">
      <c r="A125" s="225">
        <v>51101</v>
      </c>
      <c r="B125" s="166" t="s">
        <v>214</v>
      </c>
      <c r="C125" s="166" t="s">
        <v>21</v>
      </c>
      <c r="D125" s="166" t="s">
        <v>213</v>
      </c>
      <c r="E125" s="167" t="s">
        <v>215</v>
      </c>
      <c r="F125" s="168">
        <v>918.16</v>
      </c>
      <c r="G125" s="162">
        <v>30</v>
      </c>
      <c r="H125" s="163">
        <f t="shared" si="7"/>
        <v>275.44799999999998</v>
      </c>
      <c r="I125" s="163">
        <f t="shared" si="8"/>
        <v>642.71199999999999</v>
      </c>
      <c r="J125" s="162">
        <v>10</v>
      </c>
      <c r="K125" s="162">
        <v>10</v>
      </c>
      <c r="L125" s="162">
        <f t="shared" si="9"/>
        <v>120</v>
      </c>
      <c r="M125" s="162">
        <v>120</v>
      </c>
      <c r="N125" s="162">
        <v>0</v>
      </c>
      <c r="O125" s="162">
        <f t="shared" si="10"/>
        <v>5.3559333333333337</v>
      </c>
      <c r="P125" s="164">
        <f t="shared" si="11"/>
        <v>642.71199999999999</v>
      </c>
      <c r="Q125" s="165">
        <f t="shared" si="12"/>
        <v>275.44799999999998</v>
      </c>
    </row>
    <row r="126" spans="1:17" s="154" customFormat="1">
      <c r="A126" s="225">
        <v>51101</v>
      </c>
      <c r="B126" s="169" t="s">
        <v>216</v>
      </c>
      <c r="C126" s="166" t="s">
        <v>21</v>
      </c>
      <c r="D126" s="169" t="s">
        <v>213</v>
      </c>
      <c r="E126" s="167" t="s">
        <v>217</v>
      </c>
      <c r="F126" s="168">
        <v>1233.95</v>
      </c>
      <c r="G126" s="162">
        <v>30</v>
      </c>
      <c r="H126" s="163">
        <f t="shared" si="7"/>
        <v>370.185</v>
      </c>
      <c r="I126" s="163">
        <f t="shared" si="8"/>
        <v>863.7650000000001</v>
      </c>
      <c r="J126" s="162">
        <v>10</v>
      </c>
      <c r="K126" s="162">
        <v>10</v>
      </c>
      <c r="L126" s="162">
        <f t="shared" si="9"/>
        <v>120</v>
      </c>
      <c r="M126" s="162">
        <v>120</v>
      </c>
      <c r="N126" s="162">
        <v>0</v>
      </c>
      <c r="O126" s="162">
        <f t="shared" si="10"/>
        <v>7.1980416666666676</v>
      </c>
      <c r="P126" s="164">
        <f t="shared" si="11"/>
        <v>863.7650000000001</v>
      </c>
      <c r="Q126" s="165">
        <f t="shared" si="12"/>
        <v>370.18499999999995</v>
      </c>
    </row>
    <row r="127" spans="1:17" s="154" customFormat="1">
      <c r="A127" s="225">
        <v>51101</v>
      </c>
      <c r="B127" s="166" t="s">
        <v>218</v>
      </c>
      <c r="C127" s="166" t="s">
        <v>21</v>
      </c>
      <c r="D127" s="166" t="s">
        <v>219</v>
      </c>
      <c r="E127" s="170" t="s">
        <v>220</v>
      </c>
      <c r="F127" s="168">
        <v>1404.33</v>
      </c>
      <c r="G127" s="162">
        <v>30</v>
      </c>
      <c r="H127" s="163">
        <f t="shared" si="7"/>
        <v>421.29899999999998</v>
      </c>
      <c r="I127" s="163">
        <f t="shared" si="8"/>
        <v>983.03099999999995</v>
      </c>
      <c r="J127" s="162">
        <v>10</v>
      </c>
      <c r="K127" s="162">
        <v>10</v>
      </c>
      <c r="L127" s="162">
        <f t="shared" si="9"/>
        <v>120</v>
      </c>
      <c r="M127" s="162">
        <v>120</v>
      </c>
      <c r="N127" s="162">
        <v>0</v>
      </c>
      <c r="O127" s="162">
        <f t="shared" si="10"/>
        <v>8.1919249999999995</v>
      </c>
      <c r="P127" s="164">
        <f t="shared" si="11"/>
        <v>983.03099999999995</v>
      </c>
      <c r="Q127" s="165">
        <f t="shared" si="12"/>
        <v>421.29899999999998</v>
      </c>
    </row>
    <row r="128" spans="1:17" s="154" customFormat="1">
      <c r="A128" s="225">
        <v>51101</v>
      </c>
      <c r="B128" s="166" t="s">
        <v>221</v>
      </c>
      <c r="C128" s="166" t="s">
        <v>21</v>
      </c>
      <c r="D128" s="169" t="s">
        <v>222</v>
      </c>
      <c r="E128" s="167" t="s">
        <v>223</v>
      </c>
      <c r="F128" s="168">
        <v>1453.6</v>
      </c>
      <c r="G128" s="162">
        <v>30</v>
      </c>
      <c r="H128" s="163">
        <f t="shared" si="7"/>
        <v>436.08</v>
      </c>
      <c r="I128" s="163">
        <f t="shared" si="8"/>
        <v>1017.52</v>
      </c>
      <c r="J128" s="162">
        <v>10</v>
      </c>
      <c r="K128" s="162">
        <v>10</v>
      </c>
      <c r="L128" s="162">
        <f t="shared" si="9"/>
        <v>120</v>
      </c>
      <c r="M128" s="162">
        <v>120</v>
      </c>
      <c r="N128" s="162">
        <v>0</v>
      </c>
      <c r="O128" s="162">
        <f t="shared" si="10"/>
        <v>8.4793333333333329</v>
      </c>
      <c r="P128" s="164">
        <f t="shared" si="11"/>
        <v>1017.52</v>
      </c>
      <c r="Q128" s="165">
        <f t="shared" si="12"/>
        <v>436.07999999999993</v>
      </c>
    </row>
    <row r="129" spans="1:17" s="154" customFormat="1">
      <c r="A129" s="225">
        <v>51101</v>
      </c>
      <c r="B129" s="166" t="s">
        <v>224</v>
      </c>
      <c r="C129" s="166" t="s">
        <v>21</v>
      </c>
      <c r="D129" s="169" t="s">
        <v>225</v>
      </c>
      <c r="E129" s="167" t="s">
        <v>226</v>
      </c>
      <c r="F129" s="168">
        <v>347.3</v>
      </c>
      <c r="G129" s="162">
        <v>30</v>
      </c>
      <c r="H129" s="163">
        <f t="shared" si="7"/>
        <v>104.19</v>
      </c>
      <c r="I129" s="163">
        <f t="shared" si="8"/>
        <v>243.11</v>
      </c>
      <c r="J129" s="162">
        <v>10</v>
      </c>
      <c r="K129" s="162">
        <v>10</v>
      </c>
      <c r="L129" s="162">
        <f t="shared" si="9"/>
        <v>120</v>
      </c>
      <c r="M129" s="162">
        <v>120</v>
      </c>
      <c r="N129" s="162">
        <v>0</v>
      </c>
      <c r="O129" s="162">
        <f t="shared" si="10"/>
        <v>2.0259166666666668</v>
      </c>
      <c r="P129" s="164">
        <f t="shared" si="11"/>
        <v>243.11</v>
      </c>
      <c r="Q129" s="165">
        <f t="shared" si="12"/>
        <v>104.19</v>
      </c>
    </row>
    <row r="130" spans="1:17" s="154" customFormat="1">
      <c r="A130" s="225">
        <v>51101</v>
      </c>
      <c r="B130" s="166" t="s">
        <v>227</v>
      </c>
      <c r="C130" s="166" t="s">
        <v>21</v>
      </c>
      <c r="D130" s="169" t="s">
        <v>225</v>
      </c>
      <c r="E130" s="167" t="s">
        <v>226</v>
      </c>
      <c r="F130" s="168">
        <v>347.3</v>
      </c>
      <c r="G130" s="162">
        <v>30</v>
      </c>
      <c r="H130" s="163">
        <f t="shared" si="7"/>
        <v>104.19</v>
      </c>
      <c r="I130" s="163">
        <f t="shared" si="8"/>
        <v>243.11</v>
      </c>
      <c r="J130" s="162">
        <v>10</v>
      </c>
      <c r="K130" s="162">
        <v>10</v>
      </c>
      <c r="L130" s="162">
        <f t="shared" si="9"/>
        <v>120</v>
      </c>
      <c r="M130" s="162">
        <v>120</v>
      </c>
      <c r="N130" s="162">
        <v>0</v>
      </c>
      <c r="O130" s="162">
        <f t="shared" si="10"/>
        <v>2.0259166666666668</v>
      </c>
      <c r="P130" s="164">
        <f t="shared" si="11"/>
        <v>243.11</v>
      </c>
      <c r="Q130" s="165">
        <f t="shared" si="12"/>
        <v>104.19</v>
      </c>
    </row>
    <row r="131" spans="1:17" s="154" customFormat="1">
      <c r="A131" s="225">
        <v>51101</v>
      </c>
      <c r="B131" s="166" t="s">
        <v>228</v>
      </c>
      <c r="C131" s="166" t="s">
        <v>21</v>
      </c>
      <c r="D131" s="169" t="s">
        <v>225</v>
      </c>
      <c r="E131" s="167" t="s">
        <v>226</v>
      </c>
      <c r="F131" s="168">
        <v>347.3</v>
      </c>
      <c r="G131" s="162">
        <v>30</v>
      </c>
      <c r="H131" s="163">
        <f t="shared" si="7"/>
        <v>104.19</v>
      </c>
      <c r="I131" s="163">
        <f t="shared" si="8"/>
        <v>243.11</v>
      </c>
      <c r="J131" s="162">
        <v>10</v>
      </c>
      <c r="K131" s="162">
        <v>10</v>
      </c>
      <c r="L131" s="162">
        <f t="shared" si="9"/>
        <v>120</v>
      </c>
      <c r="M131" s="162">
        <v>120</v>
      </c>
      <c r="N131" s="162">
        <v>0</v>
      </c>
      <c r="O131" s="162">
        <f t="shared" si="10"/>
        <v>2.0259166666666668</v>
      </c>
      <c r="P131" s="164">
        <f t="shared" si="11"/>
        <v>243.11</v>
      </c>
      <c r="Q131" s="165">
        <f t="shared" si="12"/>
        <v>104.19</v>
      </c>
    </row>
    <row r="132" spans="1:17" s="154" customFormat="1">
      <c r="A132" s="225">
        <v>51101</v>
      </c>
      <c r="B132" s="166" t="s">
        <v>229</v>
      </c>
      <c r="C132" s="166" t="s">
        <v>21</v>
      </c>
      <c r="D132" s="169" t="s">
        <v>225</v>
      </c>
      <c r="E132" s="167" t="s">
        <v>226</v>
      </c>
      <c r="F132" s="168">
        <v>347.3</v>
      </c>
      <c r="G132" s="162">
        <v>30</v>
      </c>
      <c r="H132" s="163">
        <f t="shared" si="7"/>
        <v>104.19</v>
      </c>
      <c r="I132" s="163">
        <f t="shared" si="8"/>
        <v>243.11</v>
      </c>
      <c r="J132" s="162">
        <v>10</v>
      </c>
      <c r="K132" s="162">
        <v>10</v>
      </c>
      <c r="L132" s="162">
        <f t="shared" si="9"/>
        <v>120</v>
      </c>
      <c r="M132" s="162">
        <v>120</v>
      </c>
      <c r="N132" s="162">
        <v>0</v>
      </c>
      <c r="O132" s="162">
        <f t="shared" si="10"/>
        <v>2.0259166666666668</v>
      </c>
      <c r="P132" s="164">
        <f t="shared" si="11"/>
        <v>243.11</v>
      </c>
      <c r="Q132" s="165">
        <f t="shared" si="12"/>
        <v>104.19</v>
      </c>
    </row>
    <row r="133" spans="1:17" s="154" customFormat="1">
      <c r="A133" s="225">
        <v>51101</v>
      </c>
      <c r="B133" s="166" t="s">
        <v>230</v>
      </c>
      <c r="C133" s="166" t="s">
        <v>21</v>
      </c>
      <c r="D133" s="169" t="s">
        <v>225</v>
      </c>
      <c r="E133" s="167" t="s">
        <v>226</v>
      </c>
      <c r="F133" s="168">
        <v>347.3</v>
      </c>
      <c r="G133" s="162">
        <v>30</v>
      </c>
      <c r="H133" s="163">
        <f t="shared" si="7"/>
        <v>104.19</v>
      </c>
      <c r="I133" s="163">
        <f t="shared" si="8"/>
        <v>243.11</v>
      </c>
      <c r="J133" s="162">
        <v>10</v>
      </c>
      <c r="K133" s="162">
        <v>10</v>
      </c>
      <c r="L133" s="162">
        <f t="shared" si="9"/>
        <v>120</v>
      </c>
      <c r="M133" s="162">
        <v>120</v>
      </c>
      <c r="N133" s="162">
        <v>0</v>
      </c>
      <c r="O133" s="162">
        <f t="shared" si="10"/>
        <v>2.0259166666666668</v>
      </c>
      <c r="P133" s="164">
        <f t="shared" si="11"/>
        <v>243.11</v>
      </c>
      <c r="Q133" s="165">
        <f t="shared" si="12"/>
        <v>104.19</v>
      </c>
    </row>
    <row r="134" spans="1:17" s="154" customFormat="1">
      <c r="A134" s="225">
        <v>51101</v>
      </c>
      <c r="B134" s="166" t="s">
        <v>231</v>
      </c>
      <c r="C134" s="166" t="s">
        <v>21</v>
      </c>
      <c r="D134" s="169" t="s">
        <v>225</v>
      </c>
      <c r="E134" s="167" t="s">
        <v>226</v>
      </c>
      <c r="F134" s="168">
        <v>347.3</v>
      </c>
      <c r="G134" s="162">
        <v>30</v>
      </c>
      <c r="H134" s="163">
        <f t="shared" si="7"/>
        <v>104.19</v>
      </c>
      <c r="I134" s="163">
        <f t="shared" si="8"/>
        <v>243.11</v>
      </c>
      <c r="J134" s="162">
        <v>10</v>
      </c>
      <c r="K134" s="162">
        <v>10</v>
      </c>
      <c r="L134" s="162">
        <f t="shared" si="9"/>
        <v>120</v>
      </c>
      <c r="M134" s="162">
        <v>120</v>
      </c>
      <c r="N134" s="162">
        <v>0</v>
      </c>
      <c r="O134" s="162">
        <f t="shared" si="10"/>
        <v>2.0259166666666668</v>
      </c>
      <c r="P134" s="164">
        <f t="shared" si="11"/>
        <v>243.11</v>
      </c>
      <c r="Q134" s="165">
        <f t="shared" si="12"/>
        <v>104.19</v>
      </c>
    </row>
    <row r="135" spans="1:17" s="154" customFormat="1">
      <c r="A135" s="225">
        <v>51101</v>
      </c>
      <c r="B135" s="166" t="s">
        <v>232</v>
      </c>
      <c r="C135" s="166" t="s">
        <v>21</v>
      </c>
      <c r="D135" s="169" t="s">
        <v>225</v>
      </c>
      <c r="E135" s="167" t="s">
        <v>226</v>
      </c>
      <c r="F135" s="168">
        <v>347.3</v>
      </c>
      <c r="G135" s="162">
        <v>30</v>
      </c>
      <c r="H135" s="163">
        <f t="shared" si="7"/>
        <v>104.19</v>
      </c>
      <c r="I135" s="163">
        <f t="shared" si="8"/>
        <v>243.11</v>
      </c>
      <c r="J135" s="162">
        <v>10</v>
      </c>
      <c r="K135" s="162">
        <v>10</v>
      </c>
      <c r="L135" s="162">
        <f t="shared" si="9"/>
        <v>120</v>
      </c>
      <c r="M135" s="162">
        <v>120</v>
      </c>
      <c r="N135" s="162">
        <v>0</v>
      </c>
      <c r="O135" s="162">
        <f t="shared" si="10"/>
        <v>2.0259166666666668</v>
      </c>
      <c r="P135" s="164">
        <f t="shared" si="11"/>
        <v>243.11</v>
      </c>
      <c r="Q135" s="165">
        <f t="shared" si="12"/>
        <v>104.19</v>
      </c>
    </row>
    <row r="136" spans="1:17" s="154" customFormat="1">
      <c r="A136" s="225">
        <v>51101</v>
      </c>
      <c r="B136" s="166" t="s">
        <v>233</v>
      </c>
      <c r="C136" s="166" t="s">
        <v>21</v>
      </c>
      <c r="D136" s="169" t="s">
        <v>225</v>
      </c>
      <c r="E136" s="167" t="s">
        <v>226</v>
      </c>
      <c r="F136" s="168">
        <v>347.3</v>
      </c>
      <c r="G136" s="162">
        <v>30</v>
      </c>
      <c r="H136" s="163">
        <f t="shared" ref="H136:H199" si="13">F136*G136%</f>
        <v>104.19</v>
      </c>
      <c r="I136" s="163">
        <f t="shared" ref="I136:I199" si="14">F136-H136</f>
        <v>243.11</v>
      </c>
      <c r="J136" s="162">
        <v>10</v>
      </c>
      <c r="K136" s="162">
        <v>10</v>
      </c>
      <c r="L136" s="162">
        <f t="shared" ref="L136:L199" si="15">J136*12</f>
        <v>120</v>
      </c>
      <c r="M136" s="162">
        <v>120</v>
      </c>
      <c r="N136" s="162">
        <v>0</v>
      </c>
      <c r="O136" s="162">
        <f t="shared" ref="O136:O199" si="16">I136/L136</f>
        <v>2.0259166666666668</v>
      </c>
      <c r="P136" s="164">
        <f t="shared" ref="P136:P199" si="17">O136*M136</f>
        <v>243.11</v>
      </c>
      <c r="Q136" s="165">
        <f t="shared" ref="Q136:Q199" si="18">F136-P136</f>
        <v>104.19</v>
      </c>
    </row>
    <row r="137" spans="1:17" s="154" customFormat="1">
      <c r="A137" s="225">
        <v>51101</v>
      </c>
      <c r="B137" s="166" t="s">
        <v>234</v>
      </c>
      <c r="C137" s="166" t="s">
        <v>21</v>
      </c>
      <c r="D137" s="169" t="s">
        <v>225</v>
      </c>
      <c r="E137" s="167" t="s">
        <v>226</v>
      </c>
      <c r="F137" s="168">
        <v>347.3</v>
      </c>
      <c r="G137" s="162">
        <v>30</v>
      </c>
      <c r="H137" s="163">
        <f t="shared" si="13"/>
        <v>104.19</v>
      </c>
      <c r="I137" s="163">
        <f t="shared" si="14"/>
        <v>243.11</v>
      </c>
      <c r="J137" s="162">
        <v>10</v>
      </c>
      <c r="K137" s="162">
        <v>10</v>
      </c>
      <c r="L137" s="162">
        <f t="shared" si="15"/>
        <v>120</v>
      </c>
      <c r="M137" s="162">
        <v>120</v>
      </c>
      <c r="N137" s="162">
        <v>0</v>
      </c>
      <c r="O137" s="162">
        <f t="shared" si="16"/>
        <v>2.0259166666666668</v>
      </c>
      <c r="P137" s="164">
        <f t="shared" si="17"/>
        <v>243.11</v>
      </c>
      <c r="Q137" s="165">
        <f t="shared" si="18"/>
        <v>104.19</v>
      </c>
    </row>
    <row r="138" spans="1:17" s="154" customFormat="1">
      <c r="A138" s="225">
        <v>51101</v>
      </c>
      <c r="B138" s="166" t="s">
        <v>235</v>
      </c>
      <c r="C138" s="166" t="s">
        <v>21</v>
      </c>
      <c r="D138" s="169" t="s">
        <v>225</v>
      </c>
      <c r="E138" s="167" t="s">
        <v>226</v>
      </c>
      <c r="F138" s="168">
        <v>347.3</v>
      </c>
      <c r="G138" s="162">
        <v>30</v>
      </c>
      <c r="H138" s="163">
        <f t="shared" si="13"/>
        <v>104.19</v>
      </c>
      <c r="I138" s="163">
        <f t="shared" si="14"/>
        <v>243.11</v>
      </c>
      <c r="J138" s="162">
        <v>10</v>
      </c>
      <c r="K138" s="162">
        <v>10</v>
      </c>
      <c r="L138" s="162">
        <f t="shared" si="15"/>
        <v>120</v>
      </c>
      <c r="M138" s="162">
        <v>120</v>
      </c>
      <c r="N138" s="162">
        <v>0</v>
      </c>
      <c r="O138" s="162">
        <f t="shared" si="16"/>
        <v>2.0259166666666668</v>
      </c>
      <c r="P138" s="164">
        <f t="shared" si="17"/>
        <v>243.11</v>
      </c>
      <c r="Q138" s="165">
        <f t="shared" si="18"/>
        <v>104.19</v>
      </c>
    </row>
    <row r="139" spans="1:17" s="154" customFormat="1">
      <c r="A139" s="225">
        <v>51101</v>
      </c>
      <c r="B139" s="166" t="s">
        <v>236</v>
      </c>
      <c r="C139" s="166" t="s">
        <v>21</v>
      </c>
      <c r="D139" s="169" t="s">
        <v>225</v>
      </c>
      <c r="E139" s="167" t="s">
        <v>226</v>
      </c>
      <c r="F139" s="168">
        <v>347.3</v>
      </c>
      <c r="G139" s="162">
        <v>30</v>
      </c>
      <c r="H139" s="163">
        <f t="shared" si="13"/>
        <v>104.19</v>
      </c>
      <c r="I139" s="163">
        <f t="shared" si="14"/>
        <v>243.11</v>
      </c>
      <c r="J139" s="162">
        <v>10</v>
      </c>
      <c r="K139" s="162">
        <v>10</v>
      </c>
      <c r="L139" s="162">
        <f t="shared" si="15"/>
        <v>120</v>
      </c>
      <c r="M139" s="162">
        <v>120</v>
      </c>
      <c r="N139" s="162">
        <v>0</v>
      </c>
      <c r="O139" s="162">
        <f t="shared" si="16"/>
        <v>2.0259166666666668</v>
      </c>
      <c r="P139" s="164">
        <f t="shared" si="17"/>
        <v>243.11</v>
      </c>
      <c r="Q139" s="165">
        <f t="shared" si="18"/>
        <v>104.19</v>
      </c>
    </row>
    <row r="140" spans="1:17" s="154" customFormat="1">
      <c r="A140" s="225">
        <v>51101</v>
      </c>
      <c r="B140" s="166" t="s">
        <v>237</v>
      </c>
      <c r="C140" s="166" t="s">
        <v>21</v>
      </c>
      <c r="D140" s="169" t="s">
        <v>225</v>
      </c>
      <c r="E140" s="167" t="s">
        <v>226</v>
      </c>
      <c r="F140" s="168">
        <v>347.3</v>
      </c>
      <c r="G140" s="162">
        <v>30</v>
      </c>
      <c r="H140" s="163">
        <f t="shared" si="13"/>
        <v>104.19</v>
      </c>
      <c r="I140" s="163">
        <f t="shared" si="14"/>
        <v>243.11</v>
      </c>
      <c r="J140" s="162">
        <v>10</v>
      </c>
      <c r="K140" s="162">
        <v>10</v>
      </c>
      <c r="L140" s="162">
        <f t="shared" si="15"/>
        <v>120</v>
      </c>
      <c r="M140" s="162">
        <v>120</v>
      </c>
      <c r="N140" s="162">
        <v>0</v>
      </c>
      <c r="O140" s="162">
        <f t="shared" si="16"/>
        <v>2.0259166666666668</v>
      </c>
      <c r="P140" s="164">
        <f t="shared" si="17"/>
        <v>243.11</v>
      </c>
      <c r="Q140" s="165">
        <f t="shared" si="18"/>
        <v>104.19</v>
      </c>
    </row>
    <row r="141" spans="1:17" s="154" customFormat="1">
      <c r="A141" s="225">
        <v>51101</v>
      </c>
      <c r="B141" s="166" t="s">
        <v>238</v>
      </c>
      <c r="C141" s="166" t="s">
        <v>21</v>
      </c>
      <c r="D141" s="169" t="s">
        <v>225</v>
      </c>
      <c r="E141" s="167" t="s">
        <v>226</v>
      </c>
      <c r="F141" s="168">
        <v>347.3</v>
      </c>
      <c r="G141" s="162">
        <v>30</v>
      </c>
      <c r="H141" s="163">
        <f t="shared" si="13"/>
        <v>104.19</v>
      </c>
      <c r="I141" s="163">
        <f t="shared" si="14"/>
        <v>243.11</v>
      </c>
      <c r="J141" s="162">
        <v>10</v>
      </c>
      <c r="K141" s="162">
        <v>10</v>
      </c>
      <c r="L141" s="162">
        <f t="shared" si="15"/>
        <v>120</v>
      </c>
      <c r="M141" s="162">
        <v>120</v>
      </c>
      <c r="N141" s="162">
        <v>0</v>
      </c>
      <c r="O141" s="162">
        <f t="shared" si="16"/>
        <v>2.0259166666666668</v>
      </c>
      <c r="P141" s="164">
        <f t="shared" si="17"/>
        <v>243.11</v>
      </c>
      <c r="Q141" s="165">
        <f t="shared" si="18"/>
        <v>104.19</v>
      </c>
    </row>
    <row r="142" spans="1:17" s="154" customFormat="1">
      <c r="A142" s="225">
        <v>51101</v>
      </c>
      <c r="B142" s="166" t="s">
        <v>239</v>
      </c>
      <c r="C142" s="166" t="s">
        <v>21</v>
      </c>
      <c r="D142" s="169" t="s">
        <v>22</v>
      </c>
      <c r="E142" s="167" t="s">
        <v>240</v>
      </c>
      <c r="F142" s="168">
        <v>541.1</v>
      </c>
      <c r="G142" s="162">
        <v>30</v>
      </c>
      <c r="H142" s="163">
        <f t="shared" si="13"/>
        <v>162.33000000000001</v>
      </c>
      <c r="I142" s="163">
        <f t="shared" si="14"/>
        <v>378.77</v>
      </c>
      <c r="J142" s="162">
        <v>10</v>
      </c>
      <c r="K142" s="162">
        <v>10</v>
      </c>
      <c r="L142" s="162">
        <f t="shared" si="15"/>
        <v>120</v>
      </c>
      <c r="M142" s="162">
        <v>120</v>
      </c>
      <c r="N142" s="162">
        <v>0</v>
      </c>
      <c r="O142" s="162">
        <f t="shared" si="16"/>
        <v>3.1564166666666664</v>
      </c>
      <c r="P142" s="164">
        <f t="shared" si="17"/>
        <v>378.77</v>
      </c>
      <c r="Q142" s="165">
        <f t="shared" si="18"/>
        <v>162.33000000000004</v>
      </c>
    </row>
    <row r="143" spans="1:17" s="154" customFormat="1">
      <c r="A143" s="225">
        <v>51101</v>
      </c>
      <c r="B143" s="166" t="s">
        <v>241</v>
      </c>
      <c r="C143" s="166" t="s">
        <v>21</v>
      </c>
      <c r="D143" s="169" t="s">
        <v>22</v>
      </c>
      <c r="E143" s="167" t="s">
        <v>242</v>
      </c>
      <c r="F143" s="168">
        <v>1</v>
      </c>
      <c r="G143" s="162">
        <v>30</v>
      </c>
      <c r="H143" s="163">
        <f t="shared" si="13"/>
        <v>0.3</v>
      </c>
      <c r="I143" s="163">
        <f t="shared" si="14"/>
        <v>0.7</v>
      </c>
      <c r="J143" s="162">
        <v>10</v>
      </c>
      <c r="K143" s="162">
        <v>10</v>
      </c>
      <c r="L143" s="162">
        <f t="shared" si="15"/>
        <v>120</v>
      </c>
      <c r="M143" s="162">
        <v>120</v>
      </c>
      <c r="N143" s="162">
        <v>0</v>
      </c>
      <c r="O143" s="162">
        <f t="shared" si="16"/>
        <v>5.8333333333333327E-3</v>
      </c>
      <c r="P143" s="164">
        <f t="shared" si="17"/>
        <v>0.7</v>
      </c>
      <c r="Q143" s="165">
        <f t="shared" si="18"/>
        <v>0.30000000000000004</v>
      </c>
    </row>
    <row r="144" spans="1:17" s="154" customFormat="1">
      <c r="A144" s="225">
        <v>51101</v>
      </c>
      <c r="B144" s="166" t="s">
        <v>243</v>
      </c>
      <c r="C144" s="166" t="s">
        <v>21</v>
      </c>
      <c r="D144" s="169" t="s">
        <v>22</v>
      </c>
      <c r="E144" s="167" t="s">
        <v>244</v>
      </c>
      <c r="F144" s="168">
        <v>1</v>
      </c>
      <c r="G144" s="162">
        <v>30</v>
      </c>
      <c r="H144" s="163">
        <f t="shared" si="13"/>
        <v>0.3</v>
      </c>
      <c r="I144" s="163">
        <f t="shared" si="14"/>
        <v>0.7</v>
      </c>
      <c r="J144" s="162">
        <v>10</v>
      </c>
      <c r="K144" s="162">
        <v>10</v>
      </c>
      <c r="L144" s="162">
        <f t="shared" si="15"/>
        <v>120</v>
      </c>
      <c r="M144" s="162">
        <v>120</v>
      </c>
      <c r="N144" s="162">
        <v>0</v>
      </c>
      <c r="O144" s="162">
        <f t="shared" si="16"/>
        <v>5.8333333333333327E-3</v>
      </c>
      <c r="P144" s="164">
        <f t="shared" si="17"/>
        <v>0.7</v>
      </c>
      <c r="Q144" s="165">
        <f t="shared" si="18"/>
        <v>0.30000000000000004</v>
      </c>
    </row>
    <row r="145" spans="1:17" s="154" customFormat="1">
      <c r="A145" s="225">
        <v>51101</v>
      </c>
      <c r="B145" s="166" t="s">
        <v>245</v>
      </c>
      <c r="C145" s="166" t="s">
        <v>21</v>
      </c>
      <c r="D145" s="169" t="s">
        <v>22</v>
      </c>
      <c r="E145" s="167" t="s">
        <v>37</v>
      </c>
      <c r="F145" s="168">
        <v>1</v>
      </c>
      <c r="G145" s="162">
        <v>30</v>
      </c>
      <c r="H145" s="163">
        <f t="shared" si="13"/>
        <v>0.3</v>
      </c>
      <c r="I145" s="163">
        <f t="shared" si="14"/>
        <v>0.7</v>
      </c>
      <c r="J145" s="162">
        <v>10</v>
      </c>
      <c r="K145" s="162">
        <v>10</v>
      </c>
      <c r="L145" s="162">
        <f t="shared" si="15"/>
        <v>120</v>
      </c>
      <c r="M145" s="162">
        <v>120</v>
      </c>
      <c r="N145" s="162">
        <v>0</v>
      </c>
      <c r="O145" s="162">
        <f t="shared" si="16"/>
        <v>5.8333333333333327E-3</v>
      </c>
      <c r="P145" s="164">
        <f t="shared" si="17"/>
        <v>0.7</v>
      </c>
      <c r="Q145" s="165">
        <f t="shared" si="18"/>
        <v>0.30000000000000004</v>
      </c>
    </row>
    <row r="146" spans="1:17" s="154" customFormat="1">
      <c r="A146" s="225">
        <v>51101</v>
      </c>
      <c r="B146" s="166" t="s">
        <v>246</v>
      </c>
      <c r="C146" s="166" t="s">
        <v>21</v>
      </c>
      <c r="D146" s="169" t="s">
        <v>22</v>
      </c>
      <c r="E146" s="167" t="s">
        <v>88</v>
      </c>
      <c r="F146" s="168">
        <v>1</v>
      </c>
      <c r="G146" s="162">
        <v>30</v>
      </c>
      <c r="H146" s="163">
        <f t="shared" si="13"/>
        <v>0.3</v>
      </c>
      <c r="I146" s="163">
        <f t="shared" si="14"/>
        <v>0.7</v>
      </c>
      <c r="J146" s="162">
        <v>10</v>
      </c>
      <c r="K146" s="162">
        <v>10</v>
      </c>
      <c r="L146" s="162">
        <f t="shared" si="15"/>
        <v>120</v>
      </c>
      <c r="M146" s="162">
        <v>120</v>
      </c>
      <c r="N146" s="162">
        <v>0</v>
      </c>
      <c r="O146" s="162">
        <f t="shared" si="16"/>
        <v>5.8333333333333327E-3</v>
      </c>
      <c r="P146" s="164">
        <f t="shared" si="17"/>
        <v>0.7</v>
      </c>
      <c r="Q146" s="165">
        <f t="shared" si="18"/>
        <v>0.30000000000000004</v>
      </c>
    </row>
    <row r="147" spans="1:17" s="154" customFormat="1">
      <c r="A147" s="225">
        <v>51101</v>
      </c>
      <c r="B147" s="166" t="s">
        <v>247</v>
      </c>
      <c r="C147" s="166" t="s">
        <v>21</v>
      </c>
      <c r="D147" s="169" t="s">
        <v>22</v>
      </c>
      <c r="E147" s="167" t="s">
        <v>90</v>
      </c>
      <c r="F147" s="168">
        <v>1</v>
      </c>
      <c r="G147" s="162">
        <v>30</v>
      </c>
      <c r="H147" s="163">
        <f t="shared" si="13"/>
        <v>0.3</v>
      </c>
      <c r="I147" s="163">
        <f t="shared" si="14"/>
        <v>0.7</v>
      </c>
      <c r="J147" s="162">
        <v>10</v>
      </c>
      <c r="K147" s="162">
        <v>10</v>
      </c>
      <c r="L147" s="162">
        <f t="shared" si="15"/>
        <v>120</v>
      </c>
      <c r="M147" s="162">
        <v>120</v>
      </c>
      <c r="N147" s="162">
        <v>0</v>
      </c>
      <c r="O147" s="162">
        <f t="shared" si="16"/>
        <v>5.8333333333333327E-3</v>
      </c>
      <c r="P147" s="164">
        <f t="shared" si="17"/>
        <v>0.7</v>
      </c>
      <c r="Q147" s="165">
        <f t="shared" si="18"/>
        <v>0.30000000000000004</v>
      </c>
    </row>
    <row r="148" spans="1:17" s="154" customFormat="1">
      <c r="A148" s="225">
        <v>51101</v>
      </c>
      <c r="B148" s="166" t="s">
        <v>248</v>
      </c>
      <c r="C148" s="166" t="s">
        <v>21</v>
      </c>
      <c r="D148" s="169" t="s">
        <v>22</v>
      </c>
      <c r="E148" s="167" t="s">
        <v>215</v>
      </c>
      <c r="F148" s="168">
        <v>1</v>
      </c>
      <c r="G148" s="162">
        <v>30</v>
      </c>
      <c r="H148" s="163">
        <f t="shared" si="13"/>
        <v>0.3</v>
      </c>
      <c r="I148" s="163">
        <f t="shared" si="14"/>
        <v>0.7</v>
      </c>
      <c r="J148" s="162">
        <v>10</v>
      </c>
      <c r="K148" s="162">
        <v>10</v>
      </c>
      <c r="L148" s="162">
        <f t="shared" si="15"/>
        <v>120</v>
      </c>
      <c r="M148" s="162">
        <v>120</v>
      </c>
      <c r="N148" s="162">
        <v>0</v>
      </c>
      <c r="O148" s="162">
        <f t="shared" si="16"/>
        <v>5.8333333333333327E-3</v>
      </c>
      <c r="P148" s="164">
        <f t="shared" si="17"/>
        <v>0.7</v>
      </c>
      <c r="Q148" s="165">
        <f t="shared" si="18"/>
        <v>0.30000000000000004</v>
      </c>
    </row>
    <row r="149" spans="1:17" s="154" customFormat="1">
      <c r="A149" s="225">
        <v>51101</v>
      </c>
      <c r="B149" s="166" t="s">
        <v>249</v>
      </c>
      <c r="C149" s="166" t="s">
        <v>21</v>
      </c>
      <c r="D149" s="166" t="s">
        <v>250</v>
      </c>
      <c r="E149" s="167" t="s">
        <v>251</v>
      </c>
      <c r="F149" s="168">
        <v>1734.69</v>
      </c>
      <c r="G149" s="162">
        <v>30</v>
      </c>
      <c r="H149" s="163">
        <f t="shared" si="13"/>
        <v>520.40700000000004</v>
      </c>
      <c r="I149" s="163">
        <f t="shared" si="14"/>
        <v>1214.2829999999999</v>
      </c>
      <c r="J149" s="162">
        <v>10</v>
      </c>
      <c r="K149" s="162">
        <v>10</v>
      </c>
      <c r="L149" s="162">
        <f t="shared" si="15"/>
        <v>120</v>
      </c>
      <c r="M149" s="162">
        <v>120</v>
      </c>
      <c r="N149" s="162">
        <v>0</v>
      </c>
      <c r="O149" s="162">
        <f t="shared" si="16"/>
        <v>10.119024999999999</v>
      </c>
      <c r="P149" s="164">
        <f t="shared" si="17"/>
        <v>1214.2829999999999</v>
      </c>
      <c r="Q149" s="165">
        <f t="shared" si="18"/>
        <v>520.40700000000015</v>
      </c>
    </row>
    <row r="150" spans="1:17" s="154" customFormat="1">
      <c r="A150" s="225">
        <v>51101</v>
      </c>
      <c r="B150" s="166" t="s">
        <v>252</v>
      </c>
      <c r="C150" s="166" t="s">
        <v>21</v>
      </c>
      <c r="D150" s="169" t="s">
        <v>253</v>
      </c>
      <c r="E150" s="167" t="s">
        <v>254</v>
      </c>
      <c r="F150" s="168">
        <f>11233.2/4</f>
        <v>2808.3</v>
      </c>
      <c r="G150" s="162">
        <v>30</v>
      </c>
      <c r="H150" s="163">
        <f t="shared" si="13"/>
        <v>842.49</v>
      </c>
      <c r="I150" s="163">
        <f t="shared" si="14"/>
        <v>1965.8100000000002</v>
      </c>
      <c r="J150" s="162">
        <v>10</v>
      </c>
      <c r="K150" s="162">
        <v>10</v>
      </c>
      <c r="L150" s="162">
        <f t="shared" si="15"/>
        <v>120</v>
      </c>
      <c r="M150" s="162">
        <v>120</v>
      </c>
      <c r="N150" s="162">
        <v>0</v>
      </c>
      <c r="O150" s="162">
        <f t="shared" si="16"/>
        <v>16.38175</v>
      </c>
      <c r="P150" s="164">
        <f t="shared" si="17"/>
        <v>1965.81</v>
      </c>
      <c r="Q150" s="165">
        <f t="shared" si="18"/>
        <v>842.49000000000024</v>
      </c>
    </row>
    <row r="151" spans="1:17" s="154" customFormat="1">
      <c r="A151" s="225">
        <v>51101</v>
      </c>
      <c r="B151" s="166" t="s">
        <v>255</v>
      </c>
      <c r="C151" s="166" t="s">
        <v>21</v>
      </c>
      <c r="D151" s="169" t="s">
        <v>253</v>
      </c>
      <c r="E151" s="167" t="s">
        <v>254</v>
      </c>
      <c r="F151" s="168">
        <f>11233.2/4</f>
        <v>2808.3</v>
      </c>
      <c r="G151" s="162">
        <v>30</v>
      </c>
      <c r="H151" s="163">
        <f t="shared" si="13"/>
        <v>842.49</v>
      </c>
      <c r="I151" s="163">
        <f t="shared" si="14"/>
        <v>1965.8100000000002</v>
      </c>
      <c r="J151" s="162">
        <v>10</v>
      </c>
      <c r="K151" s="162">
        <v>10</v>
      </c>
      <c r="L151" s="162">
        <f t="shared" si="15"/>
        <v>120</v>
      </c>
      <c r="M151" s="162">
        <v>120</v>
      </c>
      <c r="N151" s="162">
        <v>0</v>
      </c>
      <c r="O151" s="162">
        <f t="shared" si="16"/>
        <v>16.38175</v>
      </c>
      <c r="P151" s="164">
        <f t="shared" si="17"/>
        <v>1965.81</v>
      </c>
      <c r="Q151" s="165">
        <f t="shared" si="18"/>
        <v>842.49000000000024</v>
      </c>
    </row>
    <row r="152" spans="1:17" s="154" customFormat="1">
      <c r="A152" s="225">
        <v>51101</v>
      </c>
      <c r="B152" s="166" t="s">
        <v>256</v>
      </c>
      <c r="C152" s="166" t="s">
        <v>21</v>
      </c>
      <c r="D152" s="169" t="s">
        <v>253</v>
      </c>
      <c r="E152" s="167" t="s">
        <v>254</v>
      </c>
      <c r="F152" s="168">
        <f>11233.2/4</f>
        <v>2808.3</v>
      </c>
      <c r="G152" s="162">
        <v>30</v>
      </c>
      <c r="H152" s="163">
        <f t="shared" si="13"/>
        <v>842.49</v>
      </c>
      <c r="I152" s="163">
        <f t="shared" si="14"/>
        <v>1965.8100000000002</v>
      </c>
      <c r="J152" s="162">
        <v>10</v>
      </c>
      <c r="K152" s="162">
        <v>10</v>
      </c>
      <c r="L152" s="162">
        <f t="shared" si="15"/>
        <v>120</v>
      </c>
      <c r="M152" s="162">
        <v>120</v>
      </c>
      <c r="N152" s="162">
        <v>0</v>
      </c>
      <c r="O152" s="162">
        <f t="shared" si="16"/>
        <v>16.38175</v>
      </c>
      <c r="P152" s="164">
        <f t="shared" si="17"/>
        <v>1965.81</v>
      </c>
      <c r="Q152" s="165">
        <f t="shared" si="18"/>
        <v>842.49000000000024</v>
      </c>
    </row>
    <row r="153" spans="1:17" s="154" customFormat="1">
      <c r="A153" s="225">
        <v>51101</v>
      </c>
      <c r="B153" s="166" t="s">
        <v>257</v>
      </c>
      <c r="C153" s="166" t="s">
        <v>21</v>
      </c>
      <c r="D153" s="169" t="s">
        <v>253</v>
      </c>
      <c r="E153" s="167" t="s">
        <v>254</v>
      </c>
      <c r="F153" s="168">
        <f>11233.2/4</f>
        <v>2808.3</v>
      </c>
      <c r="G153" s="162">
        <v>30</v>
      </c>
      <c r="H153" s="163">
        <f t="shared" si="13"/>
        <v>842.49</v>
      </c>
      <c r="I153" s="163">
        <f t="shared" si="14"/>
        <v>1965.8100000000002</v>
      </c>
      <c r="J153" s="162">
        <v>10</v>
      </c>
      <c r="K153" s="162">
        <v>10</v>
      </c>
      <c r="L153" s="162">
        <f t="shared" si="15"/>
        <v>120</v>
      </c>
      <c r="M153" s="162">
        <v>120</v>
      </c>
      <c r="N153" s="162">
        <v>0</v>
      </c>
      <c r="O153" s="162">
        <f t="shared" si="16"/>
        <v>16.38175</v>
      </c>
      <c r="P153" s="164">
        <f t="shared" si="17"/>
        <v>1965.81</v>
      </c>
      <c r="Q153" s="165">
        <f t="shared" si="18"/>
        <v>842.49000000000024</v>
      </c>
    </row>
    <row r="154" spans="1:17" s="154" customFormat="1">
      <c r="A154" s="225">
        <v>51101</v>
      </c>
      <c r="B154" s="166" t="s">
        <v>258</v>
      </c>
      <c r="C154" s="166" t="s">
        <v>21</v>
      </c>
      <c r="D154" s="169" t="s">
        <v>259</v>
      </c>
      <c r="E154" s="167" t="s">
        <v>260</v>
      </c>
      <c r="F154" s="168">
        <v>2315.3000000000002</v>
      </c>
      <c r="G154" s="162">
        <v>30</v>
      </c>
      <c r="H154" s="163">
        <f t="shared" si="13"/>
        <v>694.59</v>
      </c>
      <c r="I154" s="163">
        <f t="shared" si="14"/>
        <v>1620.71</v>
      </c>
      <c r="J154" s="162">
        <v>10</v>
      </c>
      <c r="K154" s="162">
        <v>10</v>
      </c>
      <c r="L154" s="162">
        <f t="shared" si="15"/>
        <v>120</v>
      </c>
      <c r="M154" s="162">
        <v>120</v>
      </c>
      <c r="N154" s="162">
        <v>0</v>
      </c>
      <c r="O154" s="162">
        <f t="shared" si="16"/>
        <v>13.505916666666668</v>
      </c>
      <c r="P154" s="164">
        <f t="shared" si="17"/>
        <v>1620.71</v>
      </c>
      <c r="Q154" s="165">
        <f t="shared" si="18"/>
        <v>694.59000000000015</v>
      </c>
    </row>
    <row r="155" spans="1:17" s="154" customFormat="1">
      <c r="A155" s="225">
        <v>51101</v>
      </c>
      <c r="B155" s="166" t="s">
        <v>261</v>
      </c>
      <c r="C155" s="166" t="s">
        <v>21</v>
      </c>
      <c r="D155" s="169" t="s">
        <v>259</v>
      </c>
      <c r="E155" s="167" t="s">
        <v>260</v>
      </c>
      <c r="F155" s="168">
        <v>2315.29</v>
      </c>
      <c r="G155" s="162">
        <v>30</v>
      </c>
      <c r="H155" s="163">
        <f t="shared" si="13"/>
        <v>694.58699999999999</v>
      </c>
      <c r="I155" s="163">
        <f t="shared" si="14"/>
        <v>1620.703</v>
      </c>
      <c r="J155" s="162">
        <v>10</v>
      </c>
      <c r="K155" s="162">
        <v>10</v>
      </c>
      <c r="L155" s="162">
        <f t="shared" si="15"/>
        <v>120</v>
      </c>
      <c r="M155" s="162">
        <v>120</v>
      </c>
      <c r="N155" s="162">
        <v>0</v>
      </c>
      <c r="O155" s="162">
        <f t="shared" si="16"/>
        <v>13.505858333333332</v>
      </c>
      <c r="P155" s="164">
        <f t="shared" si="17"/>
        <v>1620.703</v>
      </c>
      <c r="Q155" s="165">
        <f t="shared" si="18"/>
        <v>694.58699999999999</v>
      </c>
    </row>
    <row r="156" spans="1:17" s="154" customFormat="1">
      <c r="A156" s="225">
        <v>51101</v>
      </c>
      <c r="B156" s="166" t="s">
        <v>262</v>
      </c>
      <c r="C156" s="166" t="s">
        <v>21</v>
      </c>
      <c r="D156" s="169" t="s">
        <v>263</v>
      </c>
      <c r="E156" s="167" t="s">
        <v>264</v>
      </c>
      <c r="F156" s="168">
        <v>1634</v>
      </c>
      <c r="G156" s="162">
        <v>30</v>
      </c>
      <c r="H156" s="163">
        <f t="shared" si="13"/>
        <v>490.2</v>
      </c>
      <c r="I156" s="163">
        <f t="shared" si="14"/>
        <v>1143.8</v>
      </c>
      <c r="J156" s="162">
        <v>10</v>
      </c>
      <c r="K156" s="162">
        <v>10</v>
      </c>
      <c r="L156" s="162">
        <f t="shared" si="15"/>
        <v>120</v>
      </c>
      <c r="M156" s="162">
        <v>120</v>
      </c>
      <c r="N156" s="162">
        <v>0</v>
      </c>
      <c r="O156" s="162">
        <f t="shared" si="16"/>
        <v>9.5316666666666663</v>
      </c>
      <c r="P156" s="164">
        <f t="shared" si="17"/>
        <v>1143.8</v>
      </c>
      <c r="Q156" s="165">
        <f t="shared" si="18"/>
        <v>490.20000000000005</v>
      </c>
    </row>
    <row r="157" spans="1:17" s="154" customFormat="1">
      <c r="A157" s="225">
        <v>51101</v>
      </c>
      <c r="B157" s="166" t="s">
        <v>265</v>
      </c>
      <c r="C157" s="166" t="s">
        <v>21</v>
      </c>
      <c r="D157" s="169" t="s">
        <v>266</v>
      </c>
      <c r="E157" s="167" t="s">
        <v>57</v>
      </c>
      <c r="F157" s="168">
        <v>965</v>
      </c>
      <c r="G157" s="162">
        <v>30</v>
      </c>
      <c r="H157" s="163">
        <f t="shared" si="13"/>
        <v>289.5</v>
      </c>
      <c r="I157" s="163">
        <f t="shared" si="14"/>
        <v>675.5</v>
      </c>
      <c r="J157" s="162">
        <v>10</v>
      </c>
      <c r="K157" s="162">
        <v>10</v>
      </c>
      <c r="L157" s="162">
        <f t="shared" si="15"/>
        <v>120</v>
      </c>
      <c r="M157" s="162">
        <v>120</v>
      </c>
      <c r="N157" s="162">
        <v>0</v>
      </c>
      <c r="O157" s="162">
        <f t="shared" si="16"/>
        <v>5.6291666666666664</v>
      </c>
      <c r="P157" s="164">
        <f t="shared" si="17"/>
        <v>675.5</v>
      </c>
      <c r="Q157" s="165">
        <f t="shared" si="18"/>
        <v>289.5</v>
      </c>
    </row>
    <row r="158" spans="1:17" s="154" customFormat="1">
      <c r="A158" s="225">
        <v>51101</v>
      </c>
      <c r="B158" s="166" t="s">
        <v>267</v>
      </c>
      <c r="C158" s="166" t="s">
        <v>21</v>
      </c>
      <c r="D158" s="169" t="s">
        <v>268</v>
      </c>
      <c r="E158" s="167" t="s">
        <v>133</v>
      </c>
      <c r="F158" s="168">
        <v>1608</v>
      </c>
      <c r="G158" s="162">
        <v>30</v>
      </c>
      <c r="H158" s="163">
        <f t="shared" si="13"/>
        <v>482.4</v>
      </c>
      <c r="I158" s="163">
        <f t="shared" si="14"/>
        <v>1125.5999999999999</v>
      </c>
      <c r="J158" s="162">
        <v>10</v>
      </c>
      <c r="K158" s="162">
        <v>10</v>
      </c>
      <c r="L158" s="162">
        <f t="shared" si="15"/>
        <v>120</v>
      </c>
      <c r="M158" s="162">
        <v>120</v>
      </c>
      <c r="N158" s="162">
        <v>0</v>
      </c>
      <c r="O158" s="162">
        <f t="shared" si="16"/>
        <v>9.379999999999999</v>
      </c>
      <c r="P158" s="164">
        <f t="shared" si="17"/>
        <v>1125.5999999999999</v>
      </c>
      <c r="Q158" s="165">
        <f t="shared" si="18"/>
        <v>482.40000000000009</v>
      </c>
    </row>
    <row r="159" spans="1:17" s="154" customFormat="1">
      <c r="A159" s="225">
        <v>51101</v>
      </c>
      <c r="B159" s="166" t="s">
        <v>269</v>
      </c>
      <c r="C159" s="166" t="s">
        <v>21</v>
      </c>
      <c r="D159" s="169" t="s">
        <v>268</v>
      </c>
      <c r="E159" s="167" t="s">
        <v>270</v>
      </c>
      <c r="F159" s="168">
        <v>1040</v>
      </c>
      <c r="G159" s="162">
        <v>30</v>
      </c>
      <c r="H159" s="163">
        <f t="shared" si="13"/>
        <v>312</v>
      </c>
      <c r="I159" s="163">
        <f t="shared" si="14"/>
        <v>728</v>
      </c>
      <c r="J159" s="162">
        <v>10</v>
      </c>
      <c r="K159" s="162">
        <v>10</v>
      </c>
      <c r="L159" s="162">
        <f t="shared" si="15"/>
        <v>120</v>
      </c>
      <c r="M159" s="162">
        <v>120</v>
      </c>
      <c r="N159" s="162">
        <v>0</v>
      </c>
      <c r="O159" s="162">
        <f t="shared" si="16"/>
        <v>6.0666666666666664</v>
      </c>
      <c r="P159" s="164">
        <f t="shared" si="17"/>
        <v>728</v>
      </c>
      <c r="Q159" s="165">
        <f t="shared" si="18"/>
        <v>312</v>
      </c>
    </row>
    <row r="160" spans="1:17" s="154" customFormat="1">
      <c r="A160" s="225">
        <v>51101</v>
      </c>
      <c r="B160" s="166" t="s">
        <v>271</v>
      </c>
      <c r="C160" s="166" t="s">
        <v>21</v>
      </c>
      <c r="D160" s="169" t="s">
        <v>268</v>
      </c>
      <c r="E160" s="167" t="s">
        <v>270</v>
      </c>
      <c r="F160" s="168">
        <v>1040</v>
      </c>
      <c r="G160" s="162">
        <v>30</v>
      </c>
      <c r="H160" s="163">
        <f t="shared" si="13"/>
        <v>312</v>
      </c>
      <c r="I160" s="163">
        <f t="shared" si="14"/>
        <v>728</v>
      </c>
      <c r="J160" s="162">
        <v>10</v>
      </c>
      <c r="K160" s="162">
        <v>10</v>
      </c>
      <c r="L160" s="162">
        <f t="shared" si="15"/>
        <v>120</v>
      </c>
      <c r="M160" s="162">
        <v>120</v>
      </c>
      <c r="N160" s="162">
        <v>0</v>
      </c>
      <c r="O160" s="162">
        <f t="shared" si="16"/>
        <v>6.0666666666666664</v>
      </c>
      <c r="P160" s="164">
        <f t="shared" si="17"/>
        <v>728</v>
      </c>
      <c r="Q160" s="165">
        <f t="shared" si="18"/>
        <v>312</v>
      </c>
    </row>
    <row r="161" spans="1:17" s="154" customFormat="1">
      <c r="A161" s="225">
        <v>51101</v>
      </c>
      <c r="B161" s="166" t="s">
        <v>272</v>
      </c>
      <c r="C161" s="166" t="s">
        <v>21</v>
      </c>
      <c r="D161" s="166" t="s">
        <v>273</v>
      </c>
      <c r="E161" s="167" t="s">
        <v>188</v>
      </c>
      <c r="F161" s="168">
        <v>733.2</v>
      </c>
      <c r="G161" s="162">
        <v>30</v>
      </c>
      <c r="H161" s="163">
        <f t="shared" si="13"/>
        <v>219.96</v>
      </c>
      <c r="I161" s="163">
        <f t="shared" si="14"/>
        <v>513.24</v>
      </c>
      <c r="J161" s="162">
        <v>10</v>
      </c>
      <c r="K161" s="162">
        <v>10</v>
      </c>
      <c r="L161" s="162">
        <f t="shared" si="15"/>
        <v>120</v>
      </c>
      <c r="M161" s="162">
        <v>120</v>
      </c>
      <c r="N161" s="162">
        <v>0</v>
      </c>
      <c r="O161" s="162">
        <f t="shared" si="16"/>
        <v>4.2770000000000001</v>
      </c>
      <c r="P161" s="164">
        <f t="shared" si="17"/>
        <v>513.24</v>
      </c>
      <c r="Q161" s="165">
        <f t="shared" si="18"/>
        <v>219.96000000000004</v>
      </c>
    </row>
    <row r="162" spans="1:17" s="154" customFormat="1">
      <c r="A162" s="225">
        <v>51101</v>
      </c>
      <c r="B162" s="166" t="s">
        <v>274</v>
      </c>
      <c r="C162" s="166" t="s">
        <v>21</v>
      </c>
      <c r="D162" s="166" t="s">
        <v>273</v>
      </c>
      <c r="E162" s="167" t="s">
        <v>28</v>
      </c>
      <c r="F162" s="168">
        <v>473.2</v>
      </c>
      <c r="G162" s="162">
        <v>30</v>
      </c>
      <c r="H162" s="163">
        <f t="shared" si="13"/>
        <v>141.95999999999998</v>
      </c>
      <c r="I162" s="163">
        <f t="shared" si="14"/>
        <v>331.24</v>
      </c>
      <c r="J162" s="162">
        <v>10</v>
      </c>
      <c r="K162" s="162">
        <v>10</v>
      </c>
      <c r="L162" s="162">
        <f t="shared" si="15"/>
        <v>120</v>
      </c>
      <c r="M162" s="162">
        <v>120</v>
      </c>
      <c r="N162" s="162">
        <v>0</v>
      </c>
      <c r="O162" s="162">
        <f t="shared" si="16"/>
        <v>2.7603333333333335</v>
      </c>
      <c r="P162" s="164">
        <f t="shared" si="17"/>
        <v>331.24</v>
      </c>
      <c r="Q162" s="165">
        <f t="shared" si="18"/>
        <v>141.95999999999998</v>
      </c>
    </row>
    <row r="163" spans="1:17" s="154" customFormat="1">
      <c r="A163" s="225">
        <v>51101</v>
      </c>
      <c r="B163" s="166" t="s">
        <v>275</v>
      </c>
      <c r="C163" s="166" t="s">
        <v>21</v>
      </c>
      <c r="D163" s="166" t="s">
        <v>273</v>
      </c>
      <c r="E163" s="167" t="s">
        <v>276</v>
      </c>
      <c r="F163" s="168">
        <v>535.17999999999995</v>
      </c>
      <c r="G163" s="162">
        <v>30</v>
      </c>
      <c r="H163" s="163">
        <f t="shared" si="13"/>
        <v>160.55399999999997</v>
      </c>
      <c r="I163" s="163">
        <f t="shared" si="14"/>
        <v>374.62599999999998</v>
      </c>
      <c r="J163" s="162">
        <v>10</v>
      </c>
      <c r="K163" s="162">
        <v>10</v>
      </c>
      <c r="L163" s="162">
        <f t="shared" si="15"/>
        <v>120</v>
      </c>
      <c r="M163" s="162">
        <v>120</v>
      </c>
      <c r="N163" s="162">
        <v>0</v>
      </c>
      <c r="O163" s="162">
        <f t="shared" si="16"/>
        <v>3.1218833333333333</v>
      </c>
      <c r="P163" s="164">
        <f t="shared" si="17"/>
        <v>374.62599999999998</v>
      </c>
      <c r="Q163" s="165">
        <f t="shared" si="18"/>
        <v>160.55399999999997</v>
      </c>
    </row>
    <row r="164" spans="1:17" s="154" customFormat="1">
      <c r="A164" s="225">
        <v>51101</v>
      </c>
      <c r="B164" s="166" t="s">
        <v>277</v>
      </c>
      <c r="C164" s="166" t="s">
        <v>21</v>
      </c>
      <c r="D164" s="166" t="s">
        <v>273</v>
      </c>
      <c r="E164" s="167" t="s">
        <v>278</v>
      </c>
      <c r="F164" s="168">
        <v>636</v>
      </c>
      <c r="G164" s="162">
        <v>30</v>
      </c>
      <c r="H164" s="163">
        <f t="shared" si="13"/>
        <v>190.79999999999998</v>
      </c>
      <c r="I164" s="163">
        <f t="shared" si="14"/>
        <v>445.20000000000005</v>
      </c>
      <c r="J164" s="162">
        <v>10</v>
      </c>
      <c r="K164" s="162">
        <v>10</v>
      </c>
      <c r="L164" s="162">
        <f t="shared" si="15"/>
        <v>120</v>
      </c>
      <c r="M164" s="162">
        <v>120</v>
      </c>
      <c r="N164" s="162">
        <v>0</v>
      </c>
      <c r="O164" s="162">
        <f t="shared" si="16"/>
        <v>3.7100000000000004</v>
      </c>
      <c r="P164" s="164">
        <f t="shared" si="17"/>
        <v>445.20000000000005</v>
      </c>
      <c r="Q164" s="165">
        <f t="shared" si="18"/>
        <v>190.79999999999995</v>
      </c>
    </row>
    <row r="165" spans="1:17" s="154" customFormat="1">
      <c r="A165" s="225">
        <v>51101</v>
      </c>
      <c r="B165" s="166" t="s">
        <v>279</v>
      </c>
      <c r="C165" s="166" t="s">
        <v>21</v>
      </c>
      <c r="D165" s="166" t="s">
        <v>280</v>
      </c>
      <c r="E165" s="167" t="s">
        <v>26</v>
      </c>
      <c r="F165" s="168">
        <v>232</v>
      </c>
      <c r="G165" s="162">
        <v>30</v>
      </c>
      <c r="H165" s="163">
        <f t="shared" si="13"/>
        <v>69.599999999999994</v>
      </c>
      <c r="I165" s="163">
        <f t="shared" si="14"/>
        <v>162.4</v>
      </c>
      <c r="J165" s="162">
        <v>10</v>
      </c>
      <c r="K165" s="162">
        <v>10</v>
      </c>
      <c r="L165" s="162">
        <f t="shared" si="15"/>
        <v>120</v>
      </c>
      <c r="M165" s="162">
        <v>120</v>
      </c>
      <c r="N165" s="162">
        <v>0</v>
      </c>
      <c r="O165" s="162">
        <f t="shared" si="16"/>
        <v>1.3533333333333333</v>
      </c>
      <c r="P165" s="164">
        <f t="shared" si="17"/>
        <v>162.4</v>
      </c>
      <c r="Q165" s="165">
        <f t="shared" si="18"/>
        <v>69.599999999999994</v>
      </c>
    </row>
    <row r="166" spans="1:17" s="154" customFormat="1">
      <c r="A166" s="225">
        <v>51101</v>
      </c>
      <c r="B166" s="166" t="s">
        <v>281</v>
      </c>
      <c r="C166" s="166" t="s">
        <v>21</v>
      </c>
      <c r="D166" s="166" t="s">
        <v>280</v>
      </c>
      <c r="E166" s="167" t="s">
        <v>282</v>
      </c>
      <c r="F166" s="168">
        <v>1031.96</v>
      </c>
      <c r="G166" s="162">
        <v>30</v>
      </c>
      <c r="H166" s="163">
        <f t="shared" si="13"/>
        <v>309.58800000000002</v>
      </c>
      <c r="I166" s="163">
        <f t="shared" si="14"/>
        <v>722.37200000000007</v>
      </c>
      <c r="J166" s="162">
        <v>10</v>
      </c>
      <c r="K166" s="162">
        <v>10</v>
      </c>
      <c r="L166" s="162">
        <f t="shared" si="15"/>
        <v>120</v>
      </c>
      <c r="M166" s="162">
        <v>120</v>
      </c>
      <c r="N166" s="162">
        <v>0</v>
      </c>
      <c r="O166" s="162">
        <f t="shared" si="16"/>
        <v>6.0197666666666674</v>
      </c>
      <c r="P166" s="164">
        <f t="shared" si="17"/>
        <v>722.37200000000007</v>
      </c>
      <c r="Q166" s="165">
        <f t="shared" si="18"/>
        <v>309.58799999999997</v>
      </c>
    </row>
    <row r="167" spans="1:17" s="154" customFormat="1">
      <c r="A167" s="225">
        <v>51101</v>
      </c>
      <c r="B167" s="166" t="s">
        <v>283</v>
      </c>
      <c r="C167" s="166" t="s">
        <v>21</v>
      </c>
      <c r="D167" s="166" t="s">
        <v>280</v>
      </c>
      <c r="E167" s="167" t="s">
        <v>282</v>
      </c>
      <c r="F167" s="168">
        <v>1031.96</v>
      </c>
      <c r="G167" s="162">
        <v>30</v>
      </c>
      <c r="H167" s="163">
        <f t="shared" si="13"/>
        <v>309.58800000000002</v>
      </c>
      <c r="I167" s="163">
        <f t="shared" si="14"/>
        <v>722.37200000000007</v>
      </c>
      <c r="J167" s="162">
        <v>10</v>
      </c>
      <c r="K167" s="162">
        <v>10</v>
      </c>
      <c r="L167" s="162">
        <f t="shared" si="15"/>
        <v>120</v>
      </c>
      <c r="M167" s="162">
        <v>120</v>
      </c>
      <c r="N167" s="162">
        <v>0</v>
      </c>
      <c r="O167" s="162">
        <f t="shared" si="16"/>
        <v>6.0197666666666674</v>
      </c>
      <c r="P167" s="164">
        <f t="shared" si="17"/>
        <v>722.37200000000007</v>
      </c>
      <c r="Q167" s="165">
        <f t="shared" si="18"/>
        <v>309.58799999999997</v>
      </c>
    </row>
    <row r="168" spans="1:17" s="154" customFormat="1">
      <c r="A168" s="225">
        <v>51101</v>
      </c>
      <c r="B168" s="166" t="s">
        <v>284</v>
      </c>
      <c r="C168" s="166" t="s">
        <v>21</v>
      </c>
      <c r="D168" s="166" t="s">
        <v>280</v>
      </c>
      <c r="E168" s="167" t="s">
        <v>30</v>
      </c>
      <c r="F168" s="168">
        <v>403</v>
      </c>
      <c r="G168" s="162">
        <v>30</v>
      </c>
      <c r="H168" s="163">
        <f t="shared" si="13"/>
        <v>120.89999999999999</v>
      </c>
      <c r="I168" s="163">
        <f t="shared" si="14"/>
        <v>282.10000000000002</v>
      </c>
      <c r="J168" s="162">
        <v>10</v>
      </c>
      <c r="K168" s="162">
        <v>10</v>
      </c>
      <c r="L168" s="162">
        <f t="shared" si="15"/>
        <v>120</v>
      </c>
      <c r="M168" s="162">
        <v>120</v>
      </c>
      <c r="N168" s="162">
        <v>0</v>
      </c>
      <c r="O168" s="162">
        <f t="shared" si="16"/>
        <v>2.3508333333333336</v>
      </c>
      <c r="P168" s="164">
        <f t="shared" si="17"/>
        <v>282.10000000000002</v>
      </c>
      <c r="Q168" s="165">
        <f t="shared" si="18"/>
        <v>120.89999999999998</v>
      </c>
    </row>
    <row r="169" spans="1:17" s="154" customFormat="1">
      <c r="A169" s="225">
        <v>51101</v>
      </c>
      <c r="B169" s="166" t="s">
        <v>285</v>
      </c>
      <c r="C169" s="166" t="s">
        <v>21</v>
      </c>
      <c r="D169" s="166" t="s">
        <v>280</v>
      </c>
      <c r="E169" s="167" t="s">
        <v>286</v>
      </c>
      <c r="F169" s="168">
        <v>659.52</v>
      </c>
      <c r="G169" s="162">
        <v>30</v>
      </c>
      <c r="H169" s="163">
        <f t="shared" si="13"/>
        <v>197.85599999999999</v>
      </c>
      <c r="I169" s="163">
        <f t="shared" si="14"/>
        <v>461.66399999999999</v>
      </c>
      <c r="J169" s="162">
        <v>10</v>
      </c>
      <c r="K169" s="162">
        <v>10</v>
      </c>
      <c r="L169" s="162">
        <f t="shared" si="15"/>
        <v>120</v>
      </c>
      <c r="M169" s="162">
        <v>120</v>
      </c>
      <c r="N169" s="162">
        <v>0</v>
      </c>
      <c r="O169" s="162">
        <f t="shared" si="16"/>
        <v>3.8472</v>
      </c>
      <c r="P169" s="164">
        <f t="shared" si="17"/>
        <v>461.66399999999999</v>
      </c>
      <c r="Q169" s="165">
        <f t="shared" si="18"/>
        <v>197.85599999999999</v>
      </c>
    </row>
    <row r="170" spans="1:17" s="154" customFormat="1">
      <c r="A170" s="225">
        <v>51101</v>
      </c>
      <c r="B170" s="166" t="s">
        <v>287</v>
      </c>
      <c r="C170" s="166" t="s">
        <v>21</v>
      </c>
      <c r="D170" s="169" t="s">
        <v>288</v>
      </c>
      <c r="E170" s="167" t="s">
        <v>57</v>
      </c>
      <c r="F170" s="168">
        <v>1125.96</v>
      </c>
      <c r="G170" s="162">
        <v>30</v>
      </c>
      <c r="H170" s="163">
        <f t="shared" si="13"/>
        <v>337.78800000000001</v>
      </c>
      <c r="I170" s="163">
        <f t="shared" si="14"/>
        <v>788.17200000000003</v>
      </c>
      <c r="J170" s="162">
        <v>10</v>
      </c>
      <c r="K170" s="162">
        <v>10</v>
      </c>
      <c r="L170" s="162">
        <f t="shared" si="15"/>
        <v>120</v>
      </c>
      <c r="M170" s="162">
        <v>120</v>
      </c>
      <c r="N170" s="162">
        <v>0</v>
      </c>
      <c r="O170" s="162">
        <f t="shared" si="16"/>
        <v>6.5681000000000003</v>
      </c>
      <c r="P170" s="164">
        <f t="shared" si="17"/>
        <v>788.17200000000003</v>
      </c>
      <c r="Q170" s="165">
        <f t="shared" si="18"/>
        <v>337.78800000000001</v>
      </c>
    </row>
    <row r="171" spans="1:17" s="154" customFormat="1">
      <c r="A171" s="225">
        <v>51101</v>
      </c>
      <c r="B171" s="166" t="s">
        <v>289</v>
      </c>
      <c r="C171" s="166" t="s">
        <v>21</v>
      </c>
      <c r="D171" s="166" t="s">
        <v>290</v>
      </c>
      <c r="E171" s="167" t="s">
        <v>123</v>
      </c>
      <c r="F171" s="168">
        <v>1488</v>
      </c>
      <c r="G171" s="162">
        <v>30</v>
      </c>
      <c r="H171" s="163">
        <f t="shared" si="13"/>
        <v>446.4</v>
      </c>
      <c r="I171" s="163">
        <f t="shared" si="14"/>
        <v>1041.5999999999999</v>
      </c>
      <c r="J171" s="162">
        <v>10</v>
      </c>
      <c r="K171" s="162">
        <v>10</v>
      </c>
      <c r="L171" s="162">
        <f t="shared" si="15"/>
        <v>120</v>
      </c>
      <c r="M171" s="162">
        <v>120</v>
      </c>
      <c r="N171" s="162">
        <v>0</v>
      </c>
      <c r="O171" s="162">
        <f t="shared" si="16"/>
        <v>8.68</v>
      </c>
      <c r="P171" s="164">
        <f t="shared" si="17"/>
        <v>1041.5999999999999</v>
      </c>
      <c r="Q171" s="165">
        <f t="shared" si="18"/>
        <v>446.40000000000009</v>
      </c>
    </row>
    <row r="172" spans="1:17" s="154" customFormat="1">
      <c r="A172" s="225">
        <v>51101</v>
      </c>
      <c r="B172" s="169" t="s">
        <v>291</v>
      </c>
      <c r="C172" s="166" t="s">
        <v>21</v>
      </c>
      <c r="D172" s="169" t="s">
        <v>292</v>
      </c>
      <c r="E172" s="167" t="s">
        <v>293</v>
      </c>
      <c r="F172" s="168">
        <v>1410</v>
      </c>
      <c r="G172" s="162">
        <v>30</v>
      </c>
      <c r="H172" s="163">
        <f t="shared" si="13"/>
        <v>423</v>
      </c>
      <c r="I172" s="163">
        <f t="shared" si="14"/>
        <v>987</v>
      </c>
      <c r="J172" s="162">
        <v>10</v>
      </c>
      <c r="K172" s="162">
        <v>10</v>
      </c>
      <c r="L172" s="162">
        <f t="shared" si="15"/>
        <v>120</v>
      </c>
      <c r="M172" s="162">
        <v>120</v>
      </c>
      <c r="N172" s="162">
        <v>0</v>
      </c>
      <c r="O172" s="162">
        <f t="shared" si="16"/>
        <v>8.2249999999999996</v>
      </c>
      <c r="P172" s="164">
        <f t="shared" si="17"/>
        <v>987</v>
      </c>
      <c r="Q172" s="165">
        <f t="shared" si="18"/>
        <v>423</v>
      </c>
    </row>
    <row r="173" spans="1:17" s="154" customFormat="1">
      <c r="A173" s="225">
        <v>51101</v>
      </c>
      <c r="B173" s="166" t="s">
        <v>294</v>
      </c>
      <c r="C173" s="166" t="s">
        <v>21</v>
      </c>
      <c r="D173" s="166" t="s">
        <v>292</v>
      </c>
      <c r="E173" s="167" t="s">
        <v>293</v>
      </c>
      <c r="F173" s="168">
        <v>1410</v>
      </c>
      <c r="G173" s="162">
        <v>30</v>
      </c>
      <c r="H173" s="163">
        <f t="shared" si="13"/>
        <v>423</v>
      </c>
      <c r="I173" s="163">
        <f t="shared" si="14"/>
        <v>987</v>
      </c>
      <c r="J173" s="162">
        <v>10</v>
      </c>
      <c r="K173" s="162">
        <v>10</v>
      </c>
      <c r="L173" s="162">
        <f t="shared" si="15"/>
        <v>120</v>
      </c>
      <c r="M173" s="162">
        <v>120</v>
      </c>
      <c r="N173" s="162">
        <v>0</v>
      </c>
      <c r="O173" s="162">
        <f t="shared" si="16"/>
        <v>8.2249999999999996</v>
      </c>
      <c r="P173" s="164">
        <f t="shared" si="17"/>
        <v>987</v>
      </c>
      <c r="Q173" s="165">
        <f t="shared" si="18"/>
        <v>423</v>
      </c>
    </row>
    <row r="174" spans="1:17" s="154" customFormat="1">
      <c r="A174" s="225">
        <v>51101</v>
      </c>
      <c r="B174" s="166" t="s">
        <v>295</v>
      </c>
      <c r="C174" s="166" t="s">
        <v>21</v>
      </c>
      <c r="D174" s="166" t="s">
        <v>292</v>
      </c>
      <c r="E174" s="167" t="s">
        <v>293</v>
      </c>
      <c r="F174" s="168">
        <v>1410</v>
      </c>
      <c r="G174" s="162">
        <v>30</v>
      </c>
      <c r="H174" s="163">
        <f t="shared" si="13"/>
        <v>423</v>
      </c>
      <c r="I174" s="163">
        <f t="shared" si="14"/>
        <v>987</v>
      </c>
      <c r="J174" s="162">
        <v>10</v>
      </c>
      <c r="K174" s="162">
        <v>10</v>
      </c>
      <c r="L174" s="162">
        <f t="shared" si="15"/>
        <v>120</v>
      </c>
      <c r="M174" s="162">
        <v>120</v>
      </c>
      <c r="N174" s="162">
        <v>0</v>
      </c>
      <c r="O174" s="162">
        <f t="shared" si="16"/>
        <v>8.2249999999999996</v>
      </c>
      <c r="P174" s="164">
        <f t="shared" si="17"/>
        <v>987</v>
      </c>
      <c r="Q174" s="165">
        <f t="shared" si="18"/>
        <v>423</v>
      </c>
    </row>
    <row r="175" spans="1:17" s="154" customFormat="1">
      <c r="A175" s="225">
        <v>51101</v>
      </c>
      <c r="B175" s="166" t="s">
        <v>296</v>
      </c>
      <c r="C175" s="166" t="s">
        <v>21</v>
      </c>
      <c r="D175" s="166" t="s">
        <v>292</v>
      </c>
      <c r="E175" s="167" t="s">
        <v>270</v>
      </c>
      <c r="F175" s="168">
        <v>915</v>
      </c>
      <c r="G175" s="162">
        <v>30</v>
      </c>
      <c r="H175" s="163">
        <f t="shared" si="13"/>
        <v>274.5</v>
      </c>
      <c r="I175" s="163">
        <f t="shared" si="14"/>
        <v>640.5</v>
      </c>
      <c r="J175" s="162">
        <v>10</v>
      </c>
      <c r="K175" s="162">
        <v>10</v>
      </c>
      <c r="L175" s="162">
        <f t="shared" si="15"/>
        <v>120</v>
      </c>
      <c r="M175" s="162">
        <v>120</v>
      </c>
      <c r="N175" s="162">
        <v>0</v>
      </c>
      <c r="O175" s="162">
        <f t="shared" si="16"/>
        <v>5.3375000000000004</v>
      </c>
      <c r="P175" s="164">
        <f t="shared" si="17"/>
        <v>640.5</v>
      </c>
      <c r="Q175" s="165">
        <f t="shared" si="18"/>
        <v>274.5</v>
      </c>
    </row>
    <row r="176" spans="1:17" s="154" customFormat="1">
      <c r="A176" s="225">
        <v>51101</v>
      </c>
      <c r="B176" s="166" t="s">
        <v>297</v>
      </c>
      <c r="C176" s="166" t="s">
        <v>21</v>
      </c>
      <c r="D176" s="166" t="s">
        <v>292</v>
      </c>
      <c r="E176" s="167" t="s">
        <v>270</v>
      </c>
      <c r="F176" s="168">
        <v>915</v>
      </c>
      <c r="G176" s="162">
        <v>30</v>
      </c>
      <c r="H176" s="163">
        <f t="shared" si="13"/>
        <v>274.5</v>
      </c>
      <c r="I176" s="163">
        <f t="shared" si="14"/>
        <v>640.5</v>
      </c>
      <c r="J176" s="162">
        <v>10</v>
      </c>
      <c r="K176" s="162">
        <v>10</v>
      </c>
      <c r="L176" s="162">
        <f t="shared" si="15"/>
        <v>120</v>
      </c>
      <c r="M176" s="162">
        <v>120</v>
      </c>
      <c r="N176" s="162">
        <v>0</v>
      </c>
      <c r="O176" s="162">
        <f t="shared" si="16"/>
        <v>5.3375000000000004</v>
      </c>
      <c r="P176" s="164">
        <f t="shared" si="17"/>
        <v>640.5</v>
      </c>
      <c r="Q176" s="165">
        <f t="shared" si="18"/>
        <v>274.5</v>
      </c>
    </row>
    <row r="177" spans="1:17" s="154" customFormat="1">
      <c r="A177" s="225">
        <v>51101</v>
      </c>
      <c r="B177" s="166" t="s">
        <v>298</v>
      </c>
      <c r="C177" s="166" t="s">
        <v>21</v>
      </c>
      <c r="D177" s="166" t="s">
        <v>292</v>
      </c>
      <c r="E177" s="167" t="s">
        <v>299</v>
      </c>
      <c r="F177" s="168">
        <v>615</v>
      </c>
      <c r="G177" s="162">
        <v>30</v>
      </c>
      <c r="H177" s="163">
        <f t="shared" si="13"/>
        <v>184.5</v>
      </c>
      <c r="I177" s="163">
        <f t="shared" si="14"/>
        <v>430.5</v>
      </c>
      <c r="J177" s="162">
        <v>10</v>
      </c>
      <c r="K177" s="162">
        <v>10</v>
      </c>
      <c r="L177" s="162">
        <f t="shared" si="15"/>
        <v>120</v>
      </c>
      <c r="M177" s="162">
        <v>120</v>
      </c>
      <c r="N177" s="162">
        <v>0</v>
      </c>
      <c r="O177" s="162">
        <f t="shared" si="16"/>
        <v>3.5874999999999999</v>
      </c>
      <c r="P177" s="164">
        <f t="shared" si="17"/>
        <v>430.5</v>
      </c>
      <c r="Q177" s="165">
        <f t="shared" si="18"/>
        <v>184.5</v>
      </c>
    </row>
    <row r="178" spans="1:17" s="154" customFormat="1">
      <c r="A178" s="225">
        <v>51101</v>
      </c>
      <c r="B178" s="166" t="s">
        <v>300</v>
      </c>
      <c r="C178" s="166" t="s">
        <v>21</v>
      </c>
      <c r="D178" s="169" t="s">
        <v>292</v>
      </c>
      <c r="E178" s="167" t="s">
        <v>30</v>
      </c>
      <c r="F178" s="168">
        <v>1567</v>
      </c>
      <c r="G178" s="162">
        <v>30</v>
      </c>
      <c r="H178" s="163">
        <f t="shared" si="13"/>
        <v>470.09999999999997</v>
      </c>
      <c r="I178" s="163">
        <f t="shared" si="14"/>
        <v>1096.9000000000001</v>
      </c>
      <c r="J178" s="162">
        <v>10</v>
      </c>
      <c r="K178" s="162">
        <v>10</v>
      </c>
      <c r="L178" s="162">
        <f t="shared" si="15"/>
        <v>120</v>
      </c>
      <c r="M178" s="162">
        <v>120</v>
      </c>
      <c r="N178" s="162">
        <v>0</v>
      </c>
      <c r="O178" s="162">
        <f t="shared" si="16"/>
        <v>9.1408333333333349</v>
      </c>
      <c r="P178" s="164">
        <f t="shared" si="17"/>
        <v>1096.9000000000001</v>
      </c>
      <c r="Q178" s="165">
        <f t="shared" si="18"/>
        <v>470.09999999999991</v>
      </c>
    </row>
    <row r="179" spans="1:17" s="154" customFormat="1">
      <c r="A179" s="225">
        <v>51101</v>
      </c>
      <c r="B179" s="166" t="s">
        <v>301</v>
      </c>
      <c r="C179" s="166" t="s">
        <v>21</v>
      </c>
      <c r="D179" s="169" t="s">
        <v>292</v>
      </c>
      <c r="E179" s="167" t="s">
        <v>293</v>
      </c>
      <c r="F179" s="168">
        <v>1567</v>
      </c>
      <c r="G179" s="162">
        <v>30</v>
      </c>
      <c r="H179" s="163">
        <f t="shared" si="13"/>
        <v>470.09999999999997</v>
      </c>
      <c r="I179" s="163">
        <f t="shared" si="14"/>
        <v>1096.9000000000001</v>
      </c>
      <c r="J179" s="162">
        <v>10</v>
      </c>
      <c r="K179" s="162">
        <v>10</v>
      </c>
      <c r="L179" s="162">
        <f t="shared" si="15"/>
        <v>120</v>
      </c>
      <c r="M179" s="162">
        <v>120</v>
      </c>
      <c r="N179" s="162">
        <v>0</v>
      </c>
      <c r="O179" s="162">
        <f t="shared" si="16"/>
        <v>9.1408333333333349</v>
      </c>
      <c r="P179" s="164">
        <f t="shared" si="17"/>
        <v>1096.9000000000001</v>
      </c>
      <c r="Q179" s="165">
        <f t="shared" si="18"/>
        <v>470.09999999999991</v>
      </c>
    </row>
    <row r="180" spans="1:17" s="154" customFormat="1">
      <c r="A180" s="225">
        <v>51101</v>
      </c>
      <c r="B180" s="166" t="s">
        <v>302</v>
      </c>
      <c r="C180" s="166" t="s">
        <v>21</v>
      </c>
      <c r="D180" s="166" t="s">
        <v>303</v>
      </c>
      <c r="E180" s="167" t="s">
        <v>123</v>
      </c>
      <c r="F180" s="168">
        <v>1567</v>
      </c>
      <c r="G180" s="162">
        <v>30</v>
      </c>
      <c r="H180" s="163">
        <f t="shared" si="13"/>
        <v>470.09999999999997</v>
      </c>
      <c r="I180" s="163">
        <f t="shared" si="14"/>
        <v>1096.9000000000001</v>
      </c>
      <c r="J180" s="162">
        <v>10</v>
      </c>
      <c r="K180" s="162">
        <v>10</v>
      </c>
      <c r="L180" s="162">
        <f t="shared" si="15"/>
        <v>120</v>
      </c>
      <c r="M180" s="162">
        <v>120</v>
      </c>
      <c r="N180" s="162">
        <v>0</v>
      </c>
      <c r="O180" s="162">
        <f t="shared" si="16"/>
        <v>9.1408333333333349</v>
      </c>
      <c r="P180" s="164">
        <f t="shared" si="17"/>
        <v>1096.9000000000001</v>
      </c>
      <c r="Q180" s="165">
        <f t="shared" si="18"/>
        <v>470.09999999999991</v>
      </c>
    </row>
    <row r="181" spans="1:17" s="154" customFormat="1">
      <c r="A181" s="225">
        <v>51101</v>
      </c>
      <c r="B181" s="166" t="s">
        <v>304</v>
      </c>
      <c r="C181" s="166" t="s">
        <v>21</v>
      </c>
      <c r="D181" s="169" t="s">
        <v>303</v>
      </c>
      <c r="E181" s="167" t="s">
        <v>293</v>
      </c>
      <c r="F181" s="168">
        <v>1567</v>
      </c>
      <c r="G181" s="162">
        <v>30</v>
      </c>
      <c r="H181" s="163">
        <f t="shared" si="13"/>
        <v>470.09999999999997</v>
      </c>
      <c r="I181" s="163">
        <f t="shared" si="14"/>
        <v>1096.9000000000001</v>
      </c>
      <c r="J181" s="162">
        <v>10</v>
      </c>
      <c r="K181" s="162">
        <v>10</v>
      </c>
      <c r="L181" s="162">
        <f t="shared" si="15"/>
        <v>120</v>
      </c>
      <c r="M181" s="162">
        <v>120</v>
      </c>
      <c r="N181" s="162">
        <v>0</v>
      </c>
      <c r="O181" s="162">
        <f t="shared" si="16"/>
        <v>9.1408333333333349</v>
      </c>
      <c r="P181" s="164">
        <f t="shared" si="17"/>
        <v>1096.9000000000001</v>
      </c>
      <c r="Q181" s="165">
        <f t="shared" si="18"/>
        <v>470.09999999999991</v>
      </c>
    </row>
    <row r="182" spans="1:17" s="154" customFormat="1">
      <c r="A182" s="225">
        <v>51101</v>
      </c>
      <c r="B182" s="166" t="s">
        <v>305</v>
      </c>
      <c r="C182" s="166" t="s">
        <v>21</v>
      </c>
      <c r="D182" s="166" t="s">
        <v>303</v>
      </c>
      <c r="E182" s="167" t="s">
        <v>306</v>
      </c>
      <c r="F182" s="168">
        <v>1252</v>
      </c>
      <c r="G182" s="162">
        <v>30</v>
      </c>
      <c r="H182" s="163">
        <f t="shared" si="13"/>
        <v>375.59999999999997</v>
      </c>
      <c r="I182" s="163">
        <f t="shared" si="14"/>
        <v>876.40000000000009</v>
      </c>
      <c r="J182" s="162">
        <v>10</v>
      </c>
      <c r="K182" s="162">
        <v>10</v>
      </c>
      <c r="L182" s="162">
        <f t="shared" si="15"/>
        <v>120</v>
      </c>
      <c r="M182" s="162">
        <v>120</v>
      </c>
      <c r="N182" s="162">
        <v>0</v>
      </c>
      <c r="O182" s="162">
        <f t="shared" si="16"/>
        <v>7.3033333333333337</v>
      </c>
      <c r="P182" s="164">
        <f t="shared" si="17"/>
        <v>876.40000000000009</v>
      </c>
      <c r="Q182" s="165">
        <f t="shared" si="18"/>
        <v>375.59999999999991</v>
      </c>
    </row>
    <row r="183" spans="1:17" s="154" customFormat="1">
      <c r="A183" s="225">
        <v>51101</v>
      </c>
      <c r="B183" s="166" t="s">
        <v>307</v>
      </c>
      <c r="C183" s="166" t="s">
        <v>21</v>
      </c>
      <c r="D183" s="166" t="s">
        <v>308</v>
      </c>
      <c r="E183" s="167" t="s">
        <v>309</v>
      </c>
      <c r="F183" s="168">
        <v>360</v>
      </c>
      <c r="G183" s="162">
        <v>30</v>
      </c>
      <c r="H183" s="163">
        <f t="shared" si="13"/>
        <v>108</v>
      </c>
      <c r="I183" s="163">
        <f t="shared" si="14"/>
        <v>252</v>
      </c>
      <c r="J183" s="162">
        <v>10</v>
      </c>
      <c r="K183" s="162">
        <v>10</v>
      </c>
      <c r="L183" s="162">
        <f t="shared" si="15"/>
        <v>120</v>
      </c>
      <c r="M183" s="162">
        <v>120</v>
      </c>
      <c r="N183" s="162">
        <v>0</v>
      </c>
      <c r="O183" s="162">
        <f t="shared" si="16"/>
        <v>2.1</v>
      </c>
      <c r="P183" s="164">
        <f t="shared" si="17"/>
        <v>252</v>
      </c>
      <c r="Q183" s="165">
        <f t="shared" si="18"/>
        <v>108</v>
      </c>
    </row>
    <row r="184" spans="1:17" s="154" customFormat="1">
      <c r="A184" s="225">
        <v>51101</v>
      </c>
      <c r="B184" s="166" t="s">
        <v>310</v>
      </c>
      <c r="C184" s="166" t="s">
        <v>21</v>
      </c>
      <c r="D184" s="169" t="s">
        <v>308</v>
      </c>
      <c r="E184" s="167" t="s">
        <v>293</v>
      </c>
      <c r="F184" s="168">
        <v>1567</v>
      </c>
      <c r="G184" s="162">
        <v>30</v>
      </c>
      <c r="H184" s="163">
        <f t="shared" si="13"/>
        <v>470.09999999999997</v>
      </c>
      <c r="I184" s="163">
        <f t="shared" si="14"/>
        <v>1096.9000000000001</v>
      </c>
      <c r="J184" s="162">
        <v>10</v>
      </c>
      <c r="K184" s="162">
        <v>10</v>
      </c>
      <c r="L184" s="162">
        <f t="shared" si="15"/>
        <v>120</v>
      </c>
      <c r="M184" s="162">
        <v>120</v>
      </c>
      <c r="N184" s="162">
        <v>0</v>
      </c>
      <c r="O184" s="162">
        <f t="shared" si="16"/>
        <v>9.1408333333333349</v>
      </c>
      <c r="P184" s="164">
        <f t="shared" si="17"/>
        <v>1096.9000000000001</v>
      </c>
      <c r="Q184" s="165">
        <f t="shared" si="18"/>
        <v>470.09999999999991</v>
      </c>
    </row>
    <row r="185" spans="1:17" s="154" customFormat="1">
      <c r="A185" s="225">
        <v>51101</v>
      </c>
      <c r="B185" s="166" t="s">
        <v>311</v>
      </c>
      <c r="C185" s="166" t="s">
        <v>21</v>
      </c>
      <c r="D185" s="166" t="s">
        <v>312</v>
      </c>
      <c r="E185" s="167" t="s">
        <v>141</v>
      </c>
      <c r="F185" s="168">
        <v>278.23</v>
      </c>
      <c r="G185" s="162">
        <v>30</v>
      </c>
      <c r="H185" s="163">
        <f t="shared" si="13"/>
        <v>83.469000000000008</v>
      </c>
      <c r="I185" s="163">
        <f t="shared" si="14"/>
        <v>194.76100000000002</v>
      </c>
      <c r="J185" s="162">
        <v>10</v>
      </c>
      <c r="K185" s="162">
        <v>10</v>
      </c>
      <c r="L185" s="162">
        <f t="shared" si="15"/>
        <v>120</v>
      </c>
      <c r="M185" s="162">
        <v>120</v>
      </c>
      <c r="N185" s="162">
        <v>0</v>
      </c>
      <c r="O185" s="162">
        <f t="shared" si="16"/>
        <v>1.6230083333333336</v>
      </c>
      <c r="P185" s="164">
        <f t="shared" si="17"/>
        <v>194.76100000000002</v>
      </c>
      <c r="Q185" s="165">
        <f t="shared" si="18"/>
        <v>83.468999999999994</v>
      </c>
    </row>
    <row r="186" spans="1:17" s="154" customFormat="1">
      <c r="A186" s="225">
        <v>51101</v>
      </c>
      <c r="B186" s="166" t="s">
        <v>313</v>
      </c>
      <c r="C186" s="166" t="s">
        <v>21</v>
      </c>
      <c r="D186" s="166" t="s">
        <v>312</v>
      </c>
      <c r="E186" s="167" t="s">
        <v>188</v>
      </c>
      <c r="F186" s="168">
        <v>278.23</v>
      </c>
      <c r="G186" s="162">
        <v>30</v>
      </c>
      <c r="H186" s="163">
        <f t="shared" si="13"/>
        <v>83.469000000000008</v>
      </c>
      <c r="I186" s="163">
        <f t="shared" si="14"/>
        <v>194.76100000000002</v>
      </c>
      <c r="J186" s="162">
        <v>10</v>
      </c>
      <c r="K186" s="162">
        <v>10</v>
      </c>
      <c r="L186" s="162">
        <f t="shared" si="15"/>
        <v>120</v>
      </c>
      <c r="M186" s="162">
        <v>120</v>
      </c>
      <c r="N186" s="162">
        <v>0</v>
      </c>
      <c r="O186" s="162">
        <f t="shared" si="16"/>
        <v>1.6230083333333336</v>
      </c>
      <c r="P186" s="164">
        <f t="shared" si="17"/>
        <v>194.76100000000002</v>
      </c>
      <c r="Q186" s="165">
        <f t="shared" si="18"/>
        <v>83.468999999999994</v>
      </c>
    </row>
    <row r="187" spans="1:17" s="154" customFormat="1">
      <c r="A187" s="225">
        <v>51101</v>
      </c>
      <c r="B187" s="166" t="s">
        <v>314</v>
      </c>
      <c r="C187" s="166" t="s">
        <v>21</v>
      </c>
      <c r="D187" s="166" t="s">
        <v>315</v>
      </c>
      <c r="E187" s="167" t="s">
        <v>316</v>
      </c>
      <c r="F187" s="168">
        <v>247</v>
      </c>
      <c r="G187" s="162">
        <v>30</v>
      </c>
      <c r="H187" s="163">
        <f t="shared" si="13"/>
        <v>74.099999999999994</v>
      </c>
      <c r="I187" s="163">
        <f t="shared" si="14"/>
        <v>172.9</v>
      </c>
      <c r="J187" s="162">
        <v>10</v>
      </c>
      <c r="K187" s="162">
        <v>10</v>
      </c>
      <c r="L187" s="162">
        <f t="shared" si="15"/>
        <v>120</v>
      </c>
      <c r="M187" s="162">
        <v>120</v>
      </c>
      <c r="N187" s="162">
        <v>0</v>
      </c>
      <c r="O187" s="162">
        <f t="shared" si="16"/>
        <v>1.4408333333333334</v>
      </c>
      <c r="P187" s="164">
        <f t="shared" si="17"/>
        <v>172.9</v>
      </c>
      <c r="Q187" s="165">
        <f t="shared" si="18"/>
        <v>74.099999999999994</v>
      </c>
    </row>
    <row r="188" spans="1:17" s="154" customFormat="1">
      <c r="A188" s="225">
        <v>51101</v>
      </c>
      <c r="B188" s="166" t="s">
        <v>317</v>
      </c>
      <c r="C188" s="166" t="s">
        <v>21</v>
      </c>
      <c r="D188" s="166" t="s">
        <v>315</v>
      </c>
      <c r="E188" s="167" t="s">
        <v>316</v>
      </c>
      <c r="F188" s="168">
        <v>247</v>
      </c>
      <c r="G188" s="162">
        <v>30</v>
      </c>
      <c r="H188" s="163">
        <f t="shared" si="13"/>
        <v>74.099999999999994</v>
      </c>
      <c r="I188" s="163">
        <f t="shared" si="14"/>
        <v>172.9</v>
      </c>
      <c r="J188" s="162">
        <v>10</v>
      </c>
      <c r="K188" s="162">
        <v>10</v>
      </c>
      <c r="L188" s="162">
        <f t="shared" si="15"/>
        <v>120</v>
      </c>
      <c r="M188" s="162">
        <v>120</v>
      </c>
      <c r="N188" s="162">
        <v>0</v>
      </c>
      <c r="O188" s="162">
        <f t="shared" si="16"/>
        <v>1.4408333333333334</v>
      </c>
      <c r="P188" s="164">
        <f t="shared" si="17"/>
        <v>172.9</v>
      </c>
      <c r="Q188" s="165">
        <f t="shared" si="18"/>
        <v>74.099999999999994</v>
      </c>
    </row>
    <row r="189" spans="1:17" s="154" customFormat="1">
      <c r="A189" s="225">
        <v>51101</v>
      </c>
      <c r="B189" s="166" t="s">
        <v>318</v>
      </c>
      <c r="C189" s="166" t="s">
        <v>21</v>
      </c>
      <c r="D189" s="166" t="s">
        <v>315</v>
      </c>
      <c r="E189" s="167" t="s">
        <v>316</v>
      </c>
      <c r="F189" s="168">
        <v>247</v>
      </c>
      <c r="G189" s="162">
        <v>30</v>
      </c>
      <c r="H189" s="163">
        <f t="shared" si="13"/>
        <v>74.099999999999994</v>
      </c>
      <c r="I189" s="163">
        <f t="shared" si="14"/>
        <v>172.9</v>
      </c>
      <c r="J189" s="162">
        <v>10</v>
      </c>
      <c r="K189" s="162">
        <v>10</v>
      </c>
      <c r="L189" s="162">
        <f t="shared" si="15"/>
        <v>120</v>
      </c>
      <c r="M189" s="162">
        <v>120</v>
      </c>
      <c r="N189" s="162">
        <v>0</v>
      </c>
      <c r="O189" s="162">
        <f t="shared" si="16"/>
        <v>1.4408333333333334</v>
      </c>
      <c r="P189" s="164">
        <f t="shared" si="17"/>
        <v>172.9</v>
      </c>
      <c r="Q189" s="165">
        <f t="shared" si="18"/>
        <v>74.099999999999994</v>
      </c>
    </row>
    <row r="190" spans="1:17" s="154" customFormat="1">
      <c r="A190" s="225">
        <v>51101</v>
      </c>
      <c r="B190" s="166" t="s">
        <v>319</v>
      </c>
      <c r="C190" s="166" t="s">
        <v>21</v>
      </c>
      <c r="D190" s="166" t="s">
        <v>315</v>
      </c>
      <c r="E190" s="167" t="s">
        <v>316</v>
      </c>
      <c r="F190" s="168">
        <v>247</v>
      </c>
      <c r="G190" s="162">
        <v>30</v>
      </c>
      <c r="H190" s="163">
        <f t="shared" si="13"/>
        <v>74.099999999999994</v>
      </c>
      <c r="I190" s="163">
        <f t="shared" si="14"/>
        <v>172.9</v>
      </c>
      <c r="J190" s="162">
        <v>10</v>
      </c>
      <c r="K190" s="162">
        <v>10</v>
      </c>
      <c r="L190" s="162">
        <f t="shared" si="15"/>
        <v>120</v>
      </c>
      <c r="M190" s="162">
        <v>120</v>
      </c>
      <c r="N190" s="162">
        <v>0</v>
      </c>
      <c r="O190" s="162">
        <f t="shared" si="16"/>
        <v>1.4408333333333334</v>
      </c>
      <c r="P190" s="164">
        <f t="shared" si="17"/>
        <v>172.9</v>
      </c>
      <c r="Q190" s="165">
        <f t="shared" si="18"/>
        <v>74.099999999999994</v>
      </c>
    </row>
    <row r="191" spans="1:17" s="154" customFormat="1">
      <c r="A191" s="225">
        <v>51101</v>
      </c>
      <c r="B191" s="166" t="s">
        <v>320</v>
      </c>
      <c r="C191" s="166" t="s">
        <v>21</v>
      </c>
      <c r="D191" s="166" t="s">
        <v>315</v>
      </c>
      <c r="E191" s="167" t="s">
        <v>316</v>
      </c>
      <c r="F191" s="168">
        <v>247</v>
      </c>
      <c r="G191" s="162">
        <v>30</v>
      </c>
      <c r="H191" s="163">
        <f t="shared" si="13"/>
        <v>74.099999999999994</v>
      </c>
      <c r="I191" s="163">
        <f t="shared" si="14"/>
        <v>172.9</v>
      </c>
      <c r="J191" s="162">
        <v>10</v>
      </c>
      <c r="K191" s="162">
        <v>10</v>
      </c>
      <c r="L191" s="162">
        <f t="shared" si="15"/>
        <v>120</v>
      </c>
      <c r="M191" s="162">
        <v>120</v>
      </c>
      <c r="N191" s="162">
        <v>0</v>
      </c>
      <c r="O191" s="162">
        <f t="shared" si="16"/>
        <v>1.4408333333333334</v>
      </c>
      <c r="P191" s="164">
        <f t="shared" si="17"/>
        <v>172.9</v>
      </c>
      <c r="Q191" s="165">
        <f t="shared" si="18"/>
        <v>74.099999999999994</v>
      </c>
    </row>
    <row r="192" spans="1:17" s="154" customFormat="1">
      <c r="A192" s="225">
        <v>51101</v>
      </c>
      <c r="B192" s="166" t="s">
        <v>321</v>
      </c>
      <c r="C192" s="166" t="s">
        <v>21</v>
      </c>
      <c r="D192" s="169" t="s">
        <v>22</v>
      </c>
      <c r="E192" s="170" t="s">
        <v>26</v>
      </c>
      <c r="F192" s="168">
        <v>14.26</v>
      </c>
      <c r="G192" s="162">
        <v>30</v>
      </c>
      <c r="H192" s="163">
        <f t="shared" si="13"/>
        <v>4.2779999999999996</v>
      </c>
      <c r="I192" s="163">
        <f t="shared" si="14"/>
        <v>9.9819999999999993</v>
      </c>
      <c r="J192" s="162">
        <v>10</v>
      </c>
      <c r="K192" s="162">
        <v>10</v>
      </c>
      <c r="L192" s="162">
        <f t="shared" si="15"/>
        <v>120</v>
      </c>
      <c r="M192" s="162">
        <v>120</v>
      </c>
      <c r="N192" s="162">
        <v>0</v>
      </c>
      <c r="O192" s="162">
        <f t="shared" si="16"/>
        <v>8.3183333333333331E-2</v>
      </c>
      <c r="P192" s="164">
        <f t="shared" si="17"/>
        <v>9.9819999999999993</v>
      </c>
      <c r="Q192" s="165">
        <f t="shared" si="18"/>
        <v>4.2780000000000005</v>
      </c>
    </row>
    <row r="193" spans="1:17" s="154" customFormat="1">
      <c r="A193" s="225">
        <v>51101</v>
      </c>
      <c r="B193" s="166" t="s">
        <v>322</v>
      </c>
      <c r="C193" s="166" t="s">
        <v>21</v>
      </c>
      <c r="D193" s="169" t="s">
        <v>22</v>
      </c>
      <c r="E193" s="167" t="s">
        <v>323</v>
      </c>
      <c r="F193" s="168">
        <v>67.5</v>
      </c>
      <c r="G193" s="162">
        <v>30</v>
      </c>
      <c r="H193" s="163">
        <f t="shared" si="13"/>
        <v>20.25</v>
      </c>
      <c r="I193" s="163">
        <f t="shared" si="14"/>
        <v>47.25</v>
      </c>
      <c r="J193" s="162">
        <v>10</v>
      </c>
      <c r="K193" s="162">
        <v>10</v>
      </c>
      <c r="L193" s="162">
        <f t="shared" si="15"/>
        <v>120</v>
      </c>
      <c r="M193" s="162">
        <v>120</v>
      </c>
      <c r="N193" s="162">
        <v>0</v>
      </c>
      <c r="O193" s="162">
        <f t="shared" si="16"/>
        <v>0.39374999999999999</v>
      </c>
      <c r="P193" s="164">
        <f t="shared" si="17"/>
        <v>47.25</v>
      </c>
      <c r="Q193" s="165">
        <f t="shared" si="18"/>
        <v>20.25</v>
      </c>
    </row>
    <row r="194" spans="1:17" s="154" customFormat="1">
      <c r="A194" s="225">
        <v>51101</v>
      </c>
      <c r="B194" s="169" t="s">
        <v>324</v>
      </c>
      <c r="C194" s="166" t="s">
        <v>21</v>
      </c>
      <c r="D194" s="169" t="s">
        <v>22</v>
      </c>
      <c r="E194" s="167" t="s">
        <v>325</v>
      </c>
      <c r="F194" s="168">
        <v>3.76</v>
      </c>
      <c r="G194" s="162">
        <v>30</v>
      </c>
      <c r="H194" s="163">
        <f t="shared" si="13"/>
        <v>1.1279999999999999</v>
      </c>
      <c r="I194" s="163">
        <f t="shared" si="14"/>
        <v>2.6319999999999997</v>
      </c>
      <c r="J194" s="162">
        <v>10</v>
      </c>
      <c r="K194" s="162">
        <v>10</v>
      </c>
      <c r="L194" s="162">
        <f t="shared" si="15"/>
        <v>120</v>
      </c>
      <c r="M194" s="162">
        <v>120</v>
      </c>
      <c r="N194" s="162">
        <v>0</v>
      </c>
      <c r="O194" s="162">
        <f t="shared" si="16"/>
        <v>2.1933333333333329E-2</v>
      </c>
      <c r="P194" s="164">
        <f t="shared" si="17"/>
        <v>2.6319999999999997</v>
      </c>
      <c r="Q194" s="165">
        <f t="shared" si="18"/>
        <v>1.1280000000000001</v>
      </c>
    </row>
    <row r="195" spans="1:17" s="154" customFormat="1">
      <c r="A195" s="225">
        <v>51101</v>
      </c>
      <c r="B195" s="166" t="s">
        <v>326</v>
      </c>
      <c r="C195" s="166" t="s">
        <v>21</v>
      </c>
      <c r="D195" s="169" t="s">
        <v>22</v>
      </c>
      <c r="E195" s="167" t="s">
        <v>325</v>
      </c>
      <c r="F195" s="168">
        <f>7.68/2</f>
        <v>3.84</v>
      </c>
      <c r="G195" s="162">
        <v>30</v>
      </c>
      <c r="H195" s="163">
        <f t="shared" si="13"/>
        <v>1.1519999999999999</v>
      </c>
      <c r="I195" s="163">
        <f t="shared" si="14"/>
        <v>2.6879999999999997</v>
      </c>
      <c r="J195" s="162">
        <v>10</v>
      </c>
      <c r="K195" s="162">
        <v>10</v>
      </c>
      <c r="L195" s="162">
        <f t="shared" si="15"/>
        <v>120</v>
      </c>
      <c r="M195" s="162">
        <v>120</v>
      </c>
      <c r="N195" s="162">
        <v>0</v>
      </c>
      <c r="O195" s="162">
        <f t="shared" si="16"/>
        <v>2.2399999999999996E-2</v>
      </c>
      <c r="P195" s="164">
        <f t="shared" si="17"/>
        <v>2.6879999999999997</v>
      </c>
      <c r="Q195" s="165">
        <f t="shared" si="18"/>
        <v>1.1520000000000001</v>
      </c>
    </row>
    <row r="196" spans="1:17" s="154" customFormat="1">
      <c r="A196" s="225">
        <v>51101</v>
      </c>
      <c r="B196" s="166" t="s">
        <v>327</v>
      </c>
      <c r="C196" s="166" t="s">
        <v>21</v>
      </c>
      <c r="D196" s="169" t="s">
        <v>22</v>
      </c>
      <c r="E196" s="167" t="s">
        <v>37</v>
      </c>
      <c r="F196" s="168">
        <v>6.76</v>
      </c>
      <c r="G196" s="162">
        <v>30</v>
      </c>
      <c r="H196" s="163">
        <f t="shared" si="13"/>
        <v>2.028</v>
      </c>
      <c r="I196" s="163">
        <f t="shared" si="14"/>
        <v>4.7319999999999993</v>
      </c>
      <c r="J196" s="162">
        <v>10</v>
      </c>
      <c r="K196" s="162">
        <v>10</v>
      </c>
      <c r="L196" s="162">
        <f t="shared" si="15"/>
        <v>120</v>
      </c>
      <c r="M196" s="162">
        <v>120</v>
      </c>
      <c r="N196" s="162">
        <v>0</v>
      </c>
      <c r="O196" s="162">
        <f t="shared" si="16"/>
        <v>3.9433333333333327E-2</v>
      </c>
      <c r="P196" s="164">
        <f t="shared" si="17"/>
        <v>4.7319999999999993</v>
      </c>
      <c r="Q196" s="165">
        <f t="shared" si="18"/>
        <v>2.0280000000000005</v>
      </c>
    </row>
    <row r="197" spans="1:17" s="154" customFormat="1">
      <c r="A197" s="225">
        <v>51101</v>
      </c>
      <c r="B197" s="166" t="s">
        <v>328</v>
      </c>
      <c r="C197" s="166" t="s">
        <v>21</v>
      </c>
      <c r="D197" s="169" t="s">
        <v>22</v>
      </c>
      <c r="E197" s="167" t="s">
        <v>37</v>
      </c>
      <c r="F197" s="168">
        <v>6.76</v>
      </c>
      <c r="G197" s="162">
        <v>30</v>
      </c>
      <c r="H197" s="163">
        <f t="shared" si="13"/>
        <v>2.028</v>
      </c>
      <c r="I197" s="163">
        <f t="shared" si="14"/>
        <v>4.7319999999999993</v>
      </c>
      <c r="J197" s="162">
        <v>10</v>
      </c>
      <c r="K197" s="162">
        <v>10</v>
      </c>
      <c r="L197" s="162">
        <f t="shared" si="15"/>
        <v>120</v>
      </c>
      <c r="M197" s="162">
        <v>120</v>
      </c>
      <c r="N197" s="162">
        <v>0</v>
      </c>
      <c r="O197" s="162">
        <f t="shared" si="16"/>
        <v>3.9433333333333327E-2</v>
      </c>
      <c r="P197" s="164">
        <f t="shared" si="17"/>
        <v>4.7319999999999993</v>
      </c>
      <c r="Q197" s="165">
        <f t="shared" si="18"/>
        <v>2.0280000000000005</v>
      </c>
    </row>
    <row r="198" spans="1:17" s="154" customFormat="1">
      <c r="A198" s="225">
        <v>51101</v>
      </c>
      <c r="B198" s="166" t="s">
        <v>329</v>
      </c>
      <c r="C198" s="166" t="s">
        <v>21</v>
      </c>
      <c r="D198" s="169" t="s">
        <v>22</v>
      </c>
      <c r="E198" s="167" t="s">
        <v>88</v>
      </c>
      <c r="F198" s="168">
        <v>90.16</v>
      </c>
      <c r="G198" s="162">
        <v>30</v>
      </c>
      <c r="H198" s="163">
        <f t="shared" si="13"/>
        <v>27.047999999999998</v>
      </c>
      <c r="I198" s="163">
        <f t="shared" si="14"/>
        <v>63.111999999999995</v>
      </c>
      <c r="J198" s="162">
        <v>10</v>
      </c>
      <c r="K198" s="162">
        <v>10</v>
      </c>
      <c r="L198" s="162">
        <f t="shared" si="15"/>
        <v>120</v>
      </c>
      <c r="M198" s="162">
        <v>120</v>
      </c>
      <c r="N198" s="162">
        <v>0</v>
      </c>
      <c r="O198" s="162">
        <f t="shared" si="16"/>
        <v>0.52593333333333325</v>
      </c>
      <c r="P198" s="164">
        <f t="shared" si="17"/>
        <v>63.111999999999988</v>
      </c>
      <c r="Q198" s="165">
        <f t="shared" si="18"/>
        <v>27.048000000000009</v>
      </c>
    </row>
    <row r="199" spans="1:17" s="154" customFormat="1">
      <c r="A199" s="225">
        <v>51101</v>
      </c>
      <c r="B199" s="166" t="s">
        <v>330</v>
      </c>
      <c r="C199" s="166" t="s">
        <v>21</v>
      </c>
      <c r="D199" s="169" t="s">
        <v>22</v>
      </c>
      <c r="E199" s="167" t="s">
        <v>331</v>
      </c>
      <c r="F199" s="168">
        <f>2.8/2</f>
        <v>1.4</v>
      </c>
      <c r="G199" s="162">
        <v>30</v>
      </c>
      <c r="H199" s="163">
        <f t="shared" si="13"/>
        <v>0.42</v>
      </c>
      <c r="I199" s="163">
        <f t="shared" si="14"/>
        <v>0.98</v>
      </c>
      <c r="J199" s="162">
        <v>10</v>
      </c>
      <c r="K199" s="162">
        <v>10</v>
      </c>
      <c r="L199" s="162">
        <f t="shared" si="15"/>
        <v>120</v>
      </c>
      <c r="M199" s="162">
        <v>120</v>
      </c>
      <c r="N199" s="162">
        <v>0</v>
      </c>
      <c r="O199" s="162">
        <f t="shared" si="16"/>
        <v>8.1666666666666658E-3</v>
      </c>
      <c r="P199" s="164">
        <f t="shared" si="17"/>
        <v>0.97999999999999987</v>
      </c>
      <c r="Q199" s="165">
        <f t="shared" si="18"/>
        <v>0.42000000000000004</v>
      </c>
    </row>
    <row r="200" spans="1:17" s="154" customFormat="1">
      <c r="A200" s="225">
        <v>51101</v>
      </c>
      <c r="B200" s="166" t="s">
        <v>332</v>
      </c>
      <c r="C200" s="166" t="s">
        <v>21</v>
      </c>
      <c r="D200" s="169" t="s">
        <v>22</v>
      </c>
      <c r="E200" s="167" t="s">
        <v>28</v>
      </c>
      <c r="F200" s="168">
        <f>2.8/2</f>
        <v>1.4</v>
      </c>
      <c r="G200" s="162">
        <v>30</v>
      </c>
      <c r="H200" s="163">
        <f t="shared" ref="H200:H263" si="19">F200*G200%</f>
        <v>0.42</v>
      </c>
      <c r="I200" s="163">
        <f t="shared" ref="I200:I263" si="20">F200-H200</f>
        <v>0.98</v>
      </c>
      <c r="J200" s="162">
        <v>10</v>
      </c>
      <c r="K200" s="162">
        <v>10</v>
      </c>
      <c r="L200" s="162">
        <f t="shared" ref="L200:L263" si="21">J200*12</f>
        <v>120</v>
      </c>
      <c r="M200" s="162">
        <v>120</v>
      </c>
      <c r="N200" s="162">
        <v>0</v>
      </c>
      <c r="O200" s="162">
        <f t="shared" ref="O200:O263" si="22">I200/L200</f>
        <v>8.1666666666666658E-3</v>
      </c>
      <c r="P200" s="164">
        <f t="shared" ref="P200:P263" si="23">O200*M200</f>
        <v>0.97999999999999987</v>
      </c>
      <c r="Q200" s="165">
        <f t="shared" ref="Q200:Q263" si="24">F200-P200</f>
        <v>0.42000000000000004</v>
      </c>
    </row>
    <row r="201" spans="1:17" s="154" customFormat="1">
      <c r="A201" s="225">
        <v>51101</v>
      </c>
      <c r="B201" s="166" t="s">
        <v>333</v>
      </c>
      <c r="C201" s="166" t="s">
        <v>21</v>
      </c>
      <c r="D201" s="169" t="s">
        <v>22</v>
      </c>
      <c r="E201" s="167" t="s">
        <v>334</v>
      </c>
      <c r="F201" s="168">
        <v>180</v>
      </c>
      <c r="G201" s="162">
        <v>30</v>
      </c>
      <c r="H201" s="163">
        <f t="shared" si="19"/>
        <v>54</v>
      </c>
      <c r="I201" s="163">
        <f t="shared" si="20"/>
        <v>126</v>
      </c>
      <c r="J201" s="162">
        <v>10</v>
      </c>
      <c r="K201" s="162">
        <v>10</v>
      </c>
      <c r="L201" s="162">
        <f t="shared" si="21"/>
        <v>120</v>
      </c>
      <c r="M201" s="162">
        <v>120</v>
      </c>
      <c r="N201" s="162">
        <v>0</v>
      </c>
      <c r="O201" s="162">
        <f t="shared" si="22"/>
        <v>1.05</v>
      </c>
      <c r="P201" s="164">
        <f t="shared" si="23"/>
        <v>126</v>
      </c>
      <c r="Q201" s="165">
        <f t="shared" si="24"/>
        <v>54</v>
      </c>
    </row>
    <row r="202" spans="1:17" s="154" customFormat="1">
      <c r="A202" s="225">
        <v>51101</v>
      </c>
      <c r="B202" s="166" t="s">
        <v>335</v>
      </c>
      <c r="C202" s="166" t="s">
        <v>21</v>
      </c>
      <c r="D202" s="169" t="s">
        <v>22</v>
      </c>
      <c r="E202" s="167" t="s">
        <v>336</v>
      </c>
      <c r="F202" s="168">
        <v>1</v>
      </c>
      <c r="G202" s="162">
        <v>30</v>
      </c>
      <c r="H202" s="163">
        <f t="shared" si="19"/>
        <v>0.3</v>
      </c>
      <c r="I202" s="163">
        <f t="shared" si="20"/>
        <v>0.7</v>
      </c>
      <c r="J202" s="162">
        <v>10</v>
      </c>
      <c r="K202" s="162">
        <v>10</v>
      </c>
      <c r="L202" s="162">
        <f t="shared" si="21"/>
        <v>120</v>
      </c>
      <c r="M202" s="162">
        <v>120</v>
      </c>
      <c r="N202" s="162">
        <v>0</v>
      </c>
      <c r="O202" s="162">
        <f t="shared" si="22"/>
        <v>5.8333333333333327E-3</v>
      </c>
      <c r="P202" s="164">
        <f t="shared" si="23"/>
        <v>0.7</v>
      </c>
      <c r="Q202" s="165">
        <f t="shared" si="24"/>
        <v>0.30000000000000004</v>
      </c>
    </row>
    <row r="203" spans="1:17" s="154" customFormat="1">
      <c r="A203" s="225">
        <v>51101</v>
      </c>
      <c r="B203" s="166" t="s">
        <v>337</v>
      </c>
      <c r="C203" s="166" t="s">
        <v>21</v>
      </c>
      <c r="D203" s="169" t="s">
        <v>22</v>
      </c>
      <c r="E203" s="167" t="s">
        <v>33</v>
      </c>
      <c r="F203" s="168">
        <v>1</v>
      </c>
      <c r="G203" s="162">
        <v>30</v>
      </c>
      <c r="H203" s="163">
        <f t="shared" si="19"/>
        <v>0.3</v>
      </c>
      <c r="I203" s="163">
        <f t="shared" si="20"/>
        <v>0.7</v>
      </c>
      <c r="J203" s="162">
        <v>10</v>
      </c>
      <c r="K203" s="162">
        <v>10</v>
      </c>
      <c r="L203" s="162">
        <f t="shared" si="21"/>
        <v>120</v>
      </c>
      <c r="M203" s="162">
        <v>120</v>
      </c>
      <c r="N203" s="162">
        <v>0</v>
      </c>
      <c r="O203" s="162">
        <f t="shared" si="22"/>
        <v>5.8333333333333327E-3</v>
      </c>
      <c r="P203" s="164">
        <f t="shared" si="23"/>
        <v>0.7</v>
      </c>
      <c r="Q203" s="165">
        <f t="shared" si="24"/>
        <v>0.30000000000000004</v>
      </c>
    </row>
    <row r="204" spans="1:17" s="154" customFormat="1">
      <c r="A204" s="225">
        <v>51101</v>
      </c>
      <c r="B204" s="166" t="s">
        <v>338</v>
      </c>
      <c r="C204" s="166" t="s">
        <v>21</v>
      </c>
      <c r="D204" s="169" t="s">
        <v>22</v>
      </c>
      <c r="E204" s="167" t="s">
        <v>339</v>
      </c>
      <c r="F204" s="168">
        <v>1</v>
      </c>
      <c r="G204" s="162">
        <v>30</v>
      </c>
      <c r="H204" s="163">
        <f t="shared" si="19"/>
        <v>0.3</v>
      </c>
      <c r="I204" s="163">
        <f t="shared" si="20"/>
        <v>0.7</v>
      </c>
      <c r="J204" s="162">
        <v>10</v>
      </c>
      <c r="K204" s="162">
        <v>10</v>
      </c>
      <c r="L204" s="162">
        <f t="shared" si="21"/>
        <v>120</v>
      </c>
      <c r="M204" s="162">
        <v>120</v>
      </c>
      <c r="N204" s="162">
        <v>0</v>
      </c>
      <c r="O204" s="162">
        <f t="shared" si="22"/>
        <v>5.8333333333333327E-3</v>
      </c>
      <c r="P204" s="164">
        <f t="shared" si="23"/>
        <v>0.7</v>
      </c>
      <c r="Q204" s="165">
        <f t="shared" si="24"/>
        <v>0.30000000000000004</v>
      </c>
    </row>
    <row r="205" spans="1:17" s="154" customFormat="1">
      <c r="A205" s="225">
        <v>51101</v>
      </c>
      <c r="B205" s="166" t="s">
        <v>340</v>
      </c>
      <c r="C205" s="166" t="s">
        <v>21</v>
      </c>
      <c r="D205" s="169" t="s">
        <v>22</v>
      </c>
      <c r="E205" s="167" t="s">
        <v>341</v>
      </c>
      <c r="F205" s="168">
        <v>1</v>
      </c>
      <c r="G205" s="162">
        <v>30</v>
      </c>
      <c r="H205" s="163">
        <f t="shared" si="19"/>
        <v>0.3</v>
      </c>
      <c r="I205" s="163">
        <f t="shared" si="20"/>
        <v>0.7</v>
      </c>
      <c r="J205" s="162">
        <v>10</v>
      </c>
      <c r="K205" s="162">
        <v>10</v>
      </c>
      <c r="L205" s="162">
        <f t="shared" si="21"/>
        <v>120</v>
      </c>
      <c r="M205" s="162">
        <v>120</v>
      </c>
      <c r="N205" s="162">
        <v>0</v>
      </c>
      <c r="O205" s="162">
        <f t="shared" si="22"/>
        <v>5.8333333333333327E-3</v>
      </c>
      <c r="P205" s="164">
        <f t="shared" si="23"/>
        <v>0.7</v>
      </c>
      <c r="Q205" s="165">
        <f t="shared" si="24"/>
        <v>0.30000000000000004</v>
      </c>
    </row>
    <row r="206" spans="1:17" s="154" customFormat="1">
      <c r="A206" s="225">
        <v>51101</v>
      </c>
      <c r="B206" s="166" t="s">
        <v>342</v>
      </c>
      <c r="C206" s="166" t="s">
        <v>21</v>
      </c>
      <c r="D206" s="169" t="s">
        <v>22</v>
      </c>
      <c r="E206" s="167" t="s">
        <v>293</v>
      </c>
      <c r="F206" s="168">
        <v>1</v>
      </c>
      <c r="G206" s="162">
        <v>30</v>
      </c>
      <c r="H206" s="163">
        <f t="shared" si="19"/>
        <v>0.3</v>
      </c>
      <c r="I206" s="163">
        <f t="shared" si="20"/>
        <v>0.7</v>
      </c>
      <c r="J206" s="162">
        <v>10</v>
      </c>
      <c r="K206" s="162">
        <v>10</v>
      </c>
      <c r="L206" s="162">
        <f t="shared" si="21"/>
        <v>120</v>
      </c>
      <c r="M206" s="162">
        <v>120</v>
      </c>
      <c r="N206" s="162">
        <v>0</v>
      </c>
      <c r="O206" s="162">
        <f t="shared" si="22"/>
        <v>5.8333333333333327E-3</v>
      </c>
      <c r="P206" s="164">
        <f t="shared" si="23"/>
        <v>0.7</v>
      </c>
      <c r="Q206" s="165">
        <f t="shared" si="24"/>
        <v>0.30000000000000004</v>
      </c>
    </row>
    <row r="207" spans="1:17" s="154" customFormat="1">
      <c r="A207" s="225">
        <v>51101</v>
      </c>
      <c r="B207" s="166" t="s">
        <v>343</v>
      </c>
      <c r="C207" s="166" t="s">
        <v>21</v>
      </c>
      <c r="D207" s="169" t="s">
        <v>22</v>
      </c>
      <c r="E207" s="167" t="s">
        <v>344</v>
      </c>
      <c r="F207" s="168">
        <v>1</v>
      </c>
      <c r="G207" s="162">
        <v>30</v>
      </c>
      <c r="H207" s="163">
        <f t="shared" si="19"/>
        <v>0.3</v>
      </c>
      <c r="I207" s="163">
        <f t="shared" si="20"/>
        <v>0.7</v>
      </c>
      <c r="J207" s="162">
        <v>10</v>
      </c>
      <c r="K207" s="162">
        <v>10</v>
      </c>
      <c r="L207" s="162">
        <f t="shared" si="21"/>
        <v>120</v>
      </c>
      <c r="M207" s="162">
        <v>120</v>
      </c>
      <c r="N207" s="162">
        <v>0</v>
      </c>
      <c r="O207" s="162">
        <f t="shared" si="22"/>
        <v>5.8333333333333327E-3</v>
      </c>
      <c r="P207" s="164">
        <f t="shared" si="23"/>
        <v>0.7</v>
      </c>
      <c r="Q207" s="165">
        <f t="shared" si="24"/>
        <v>0.30000000000000004</v>
      </c>
    </row>
    <row r="208" spans="1:17" s="154" customFormat="1">
      <c r="A208" s="225">
        <v>51101</v>
      </c>
      <c r="B208" s="166" t="s">
        <v>345</v>
      </c>
      <c r="C208" s="166" t="s">
        <v>21</v>
      </c>
      <c r="D208" s="169" t="s">
        <v>22</v>
      </c>
      <c r="E208" s="167" t="s">
        <v>346</v>
      </c>
      <c r="F208" s="168">
        <v>1</v>
      </c>
      <c r="G208" s="162">
        <v>30</v>
      </c>
      <c r="H208" s="163">
        <f t="shared" si="19"/>
        <v>0.3</v>
      </c>
      <c r="I208" s="163">
        <f t="shared" si="20"/>
        <v>0.7</v>
      </c>
      <c r="J208" s="162">
        <v>10</v>
      </c>
      <c r="K208" s="162">
        <v>10</v>
      </c>
      <c r="L208" s="162">
        <f t="shared" si="21"/>
        <v>120</v>
      </c>
      <c r="M208" s="162">
        <v>120</v>
      </c>
      <c r="N208" s="162">
        <v>0</v>
      </c>
      <c r="O208" s="162">
        <f t="shared" si="22"/>
        <v>5.8333333333333327E-3</v>
      </c>
      <c r="P208" s="164">
        <f t="shared" si="23"/>
        <v>0.7</v>
      </c>
      <c r="Q208" s="165">
        <f t="shared" si="24"/>
        <v>0.30000000000000004</v>
      </c>
    </row>
    <row r="209" spans="1:17" s="154" customFormat="1">
      <c r="A209" s="225">
        <v>51101</v>
      </c>
      <c r="B209" s="166" t="s">
        <v>347</v>
      </c>
      <c r="C209" s="166" t="s">
        <v>21</v>
      </c>
      <c r="D209" s="169" t="s">
        <v>22</v>
      </c>
      <c r="E209" s="167" t="s">
        <v>348</v>
      </c>
      <c r="F209" s="168">
        <v>1</v>
      </c>
      <c r="G209" s="162">
        <v>30</v>
      </c>
      <c r="H209" s="163">
        <f t="shared" si="19"/>
        <v>0.3</v>
      </c>
      <c r="I209" s="163">
        <f t="shared" si="20"/>
        <v>0.7</v>
      </c>
      <c r="J209" s="162">
        <v>10</v>
      </c>
      <c r="K209" s="162">
        <v>10</v>
      </c>
      <c r="L209" s="162">
        <f t="shared" si="21"/>
        <v>120</v>
      </c>
      <c r="M209" s="162">
        <v>120</v>
      </c>
      <c r="N209" s="162">
        <v>0</v>
      </c>
      <c r="O209" s="162">
        <f t="shared" si="22"/>
        <v>5.8333333333333327E-3</v>
      </c>
      <c r="P209" s="164">
        <f t="shared" si="23"/>
        <v>0.7</v>
      </c>
      <c r="Q209" s="165">
        <f t="shared" si="24"/>
        <v>0.30000000000000004</v>
      </c>
    </row>
    <row r="210" spans="1:17" s="154" customFormat="1">
      <c r="A210" s="225">
        <v>51101</v>
      </c>
      <c r="B210" s="166" t="s">
        <v>349</v>
      </c>
      <c r="C210" s="166" t="s">
        <v>21</v>
      </c>
      <c r="D210" s="169" t="s">
        <v>22</v>
      </c>
      <c r="E210" s="167" t="s">
        <v>350</v>
      </c>
      <c r="F210" s="168">
        <v>1</v>
      </c>
      <c r="G210" s="162">
        <v>30</v>
      </c>
      <c r="H210" s="163">
        <f t="shared" si="19"/>
        <v>0.3</v>
      </c>
      <c r="I210" s="163">
        <f t="shared" si="20"/>
        <v>0.7</v>
      </c>
      <c r="J210" s="162">
        <v>10</v>
      </c>
      <c r="K210" s="162">
        <v>10</v>
      </c>
      <c r="L210" s="162">
        <f t="shared" si="21"/>
        <v>120</v>
      </c>
      <c r="M210" s="162">
        <v>120</v>
      </c>
      <c r="N210" s="162">
        <v>0</v>
      </c>
      <c r="O210" s="162">
        <f t="shared" si="22"/>
        <v>5.8333333333333327E-3</v>
      </c>
      <c r="P210" s="164">
        <f t="shared" si="23"/>
        <v>0.7</v>
      </c>
      <c r="Q210" s="165">
        <f t="shared" si="24"/>
        <v>0.30000000000000004</v>
      </c>
    </row>
    <row r="211" spans="1:17" s="154" customFormat="1">
      <c r="A211" s="225">
        <v>51101</v>
      </c>
      <c r="B211" s="166" t="s">
        <v>351</v>
      </c>
      <c r="C211" s="166" t="s">
        <v>21</v>
      </c>
      <c r="D211" s="169" t="s">
        <v>22</v>
      </c>
      <c r="E211" s="167" t="s">
        <v>352</v>
      </c>
      <c r="F211" s="168">
        <v>51.12</v>
      </c>
      <c r="G211" s="162">
        <v>30</v>
      </c>
      <c r="H211" s="163">
        <f t="shared" si="19"/>
        <v>15.335999999999999</v>
      </c>
      <c r="I211" s="163">
        <f t="shared" si="20"/>
        <v>35.783999999999999</v>
      </c>
      <c r="J211" s="162">
        <v>10</v>
      </c>
      <c r="K211" s="162">
        <v>10</v>
      </c>
      <c r="L211" s="162">
        <f t="shared" si="21"/>
        <v>120</v>
      </c>
      <c r="M211" s="162">
        <v>120</v>
      </c>
      <c r="N211" s="162">
        <v>0</v>
      </c>
      <c r="O211" s="162">
        <f t="shared" si="22"/>
        <v>0.29819999999999997</v>
      </c>
      <c r="P211" s="164">
        <f t="shared" si="23"/>
        <v>35.783999999999999</v>
      </c>
      <c r="Q211" s="165">
        <f t="shared" si="24"/>
        <v>15.335999999999999</v>
      </c>
    </row>
    <row r="212" spans="1:17" s="154" customFormat="1">
      <c r="A212" s="225">
        <v>51101</v>
      </c>
      <c r="B212" s="166" t="s">
        <v>353</v>
      </c>
      <c r="C212" s="166" t="s">
        <v>21</v>
      </c>
      <c r="D212" s="169" t="s">
        <v>22</v>
      </c>
      <c r="E212" s="167" t="s">
        <v>88</v>
      </c>
      <c r="F212" s="168">
        <v>520</v>
      </c>
      <c r="G212" s="162">
        <v>30</v>
      </c>
      <c r="H212" s="163">
        <f t="shared" si="19"/>
        <v>156</v>
      </c>
      <c r="I212" s="163">
        <f t="shared" si="20"/>
        <v>364</v>
      </c>
      <c r="J212" s="162">
        <v>10</v>
      </c>
      <c r="K212" s="162">
        <v>10</v>
      </c>
      <c r="L212" s="162">
        <f t="shared" si="21"/>
        <v>120</v>
      </c>
      <c r="M212" s="162">
        <v>120</v>
      </c>
      <c r="N212" s="162">
        <v>0</v>
      </c>
      <c r="O212" s="162">
        <f t="shared" si="22"/>
        <v>3.0333333333333332</v>
      </c>
      <c r="P212" s="164">
        <f t="shared" si="23"/>
        <v>364</v>
      </c>
      <c r="Q212" s="165">
        <f t="shared" si="24"/>
        <v>156</v>
      </c>
    </row>
    <row r="213" spans="1:17" s="154" customFormat="1">
      <c r="A213" s="225">
        <v>51101</v>
      </c>
      <c r="B213" s="166" t="s">
        <v>354</v>
      </c>
      <c r="C213" s="166" t="s">
        <v>21</v>
      </c>
      <c r="D213" s="166" t="s">
        <v>355</v>
      </c>
      <c r="E213" s="167" t="s">
        <v>356</v>
      </c>
      <c r="F213" s="168">
        <v>1635.4</v>
      </c>
      <c r="G213" s="162">
        <v>30</v>
      </c>
      <c r="H213" s="163">
        <f t="shared" si="19"/>
        <v>490.62</v>
      </c>
      <c r="I213" s="163">
        <f t="shared" si="20"/>
        <v>1144.7800000000002</v>
      </c>
      <c r="J213" s="162">
        <v>10</v>
      </c>
      <c r="K213" s="162">
        <v>10</v>
      </c>
      <c r="L213" s="162">
        <f t="shared" si="21"/>
        <v>120</v>
      </c>
      <c r="M213" s="162">
        <v>120</v>
      </c>
      <c r="N213" s="162">
        <v>0</v>
      </c>
      <c r="O213" s="162">
        <f t="shared" si="22"/>
        <v>9.5398333333333358</v>
      </c>
      <c r="P213" s="164">
        <f t="shared" si="23"/>
        <v>1144.7800000000002</v>
      </c>
      <c r="Q213" s="165">
        <f t="shared" si="24"/>
        <v>490.61999999999989</v>
      </c>
    </row>
    <row r="214" spans="1:17" s="154" customFormat="1">
      <c r="A214" s="225">
        <v>51101</v>
      </c>
      <c r="B214" s="166" t="s">
        <v>357</v>
      </c>
      <c r="C214" s="166" t="s">
        <v>21</v>
      </c>
      <c r="D214" s="166" t="s">
        <v>358</v>
      </c>
      <c r="E214" s="167" t="s">
        <v>359</v>
      </c>
      <c r="F214" s="168">
        <v>1555</v>
      </c>
      <c r="G214" s="162">
        <v>30</v>
      </c>
      <c r="H214" s="163">
        <f t="shared" si="19"/>
        <v>466.5</v>
      </c>
      <c r="I214" s="163">
        <f t="shared" si="20"/>
        <v>1088.5</v>
      </c>
      <c r="J214" s="162">
        <v>10</v>
      </c>
      <c r="K214" s="162">
        <v>10</v>
      </c>
      <c r="L214" s="162">
        <f t="shared" si="21"/>
        <v>120</v>
      </c>
      <c r="M214" s="162">
        <v>120</v>
      </c>
      <c r="N214" s="162">
        <v>0</v>
      </c>
      <c r="O214" s="162">
        <f t="shared" si="22"/>
        <v>9.0708333333333329</v>
      </c>
      <c r="P214" s="164">
        <f t="shared" si="23"/>
        <v>1088.5</v>
      </c>
      <c r="Q214" s="165">
        <f t="shared" si="24"/>
        <v>466.5</v>
      </c>
    </row>
    <row r="215" spans="1:17" s="154" customFormat="1" ht="24">
      <c r="A215" s="225">
        <v>51101</v>
      </c>
      <c r="B215" s="166" t="s">
        <v>360</v>
      </c>
      <c r="C215" s="166" t="s">
        <v>21</v>
      </c>
      <c r="D215" s="166" t="s">
        <v>358</v>
      </c>
      <c r="E215" s="167" t="s">
        <v>361</v>
      </c>
      <c r="F215" s="168">
        <v>1555</v>
      </c>
      <c r="G215" s="162">
        <v>30</v>
      </c>
      <c r="H215" s="163">
        <f t="shared" si="19"/>
        <v>466.5</v>
      </c>
      <c r="I215" s="163">
        <f t="shared" si="20"/>
        <v>1088.5</v>
      </c>
      <c r="J215" s="162">
        <v>10</v>
      </c>
      <c r="K215" s="162">
        <v>10</v>
      </c>
      <c r="L215" s="162">
        <f t="shared" si="21"/>
        <v>120</v>
      </c>
      <c r="M215" s="162">
        <v>120</v>
      </c>
      <c r="N215" s="162">
        <v>0</v>
      </c>
      <c r="O215" s="162">
        <f t="shared" si="22"/>
        <v>9.0708333333333329</v>
      </c>
      <c r="P215" s="164">
        <f t="shared" si="23"/>
        <v>1088.5</v>
      </c>
      <c r="Q215" s="165">
        <f t="shared" si="24"/>
        <v>466.5</v>
      </c>
    </row>
    <row r="216" spans="1:17" s="154" customFormat="1">
      <c r="A216" s="225">
        <v>51101</v>
      </c>
      <c r="B216" s="166" t="s">
        <v>362</v>
      </c>
      <c r="C216" s="166" t="s">
        <v>21</v>
      </c>
      <c r="D216" s="166" t="s">
        <v>358</v>
      </c>
      <c r="E216" s="167" t="s">
        <v>359</v>
      </c>
      <c r="F216" s="168">
        <v>1555</v>
      </c>
      <c r="G216" s="162">
        <v>30</v>
      </c>
      <c r="H216" s="163">
        <f t="shared" si="19"/>
        <v>466.5</v>
      </c>
      <c r="I216" s="163">
        <f t="shared" si="20"/>
        <v>1088.5</v>
      </c>
      <c r="J216" s="162">
        <v>10</v>
      </c>
      <c r="K216" s="162">
        <v>10</v>
      </c>
      <c r="L216" s="162">
        <f t="shared" si="21"/>
        <v>120</v>
      </c>
      <c r="M216" s="162">
        <v>120</v>
      </c>
      <c r="N216" s="162">
        <v>0</v>
      </c>
      <c r="O216" s="162">
        <f t="shared" si="22"/>
        <v>9.0708333333333329</v>
      </c>
      <c r="P216" s="164">
        <f t="shared" si="23"/>
        <v>1088.5</v>
      </c>
      <c r="Q216" s="165">
        <f t="shared" si="24"/>
        <v>466.5</v>
      </c>
    </row>
    <row r="217" spans="1:17" s="154" customFormat="1">
      <c r="A217" s="225">
        <v>51101</v>
      </c>
      <c r="B217" s="166" t="s">
        <v>363</v>
      </c>
      <c r="C217" s="166" t="s">
        <v>21</v>
      </c>
      <c r="D217" s="166" t="s">
        <v>358</v>
      </c>
      <c r="E217" s="167" t="s">
        <v>364</v>
      </c>
      <c r="F217" s="168">
        <v>2406</v>
      </c>
      <c r="G217" s="162">
        <v>30</v>
      </c>
      <c r="H217" s="163">
        <f t="shared" si="19"/>
        <v>721.8</v>
      </c>
      <c r="I217" s="163">
        <f t="shared" si="20"/>
        <v>1684.2</v>
      </c>
      <c r="J217" s="162">
        <v>10</v>
      </c>
      <c r="K217" s="162">
        <v>10</v>
      </c>
      <c r="L217" s="162">
        <f t="shared" si="21"/>
        <v>120</v>
      </c>
      <c r="M217" s="162">
        <v>120</v>
      </c>
      <c r="N217" s="162">
        <v>0</v>
      </c>
      <c r="O217" s="162">
        <f t="shared" si="22"/>
        <v>14.035</v>
      </c>
      <c r="P217" s="164">
        <f t="shared" si="23"/>
        <v>1684.2</v>
      </c>
      <c r="Q217" s="165">
        <f t="shared" si="24"/>
        <v>721.8</v>
      </c>
    </row>
    <row r="218" spans="1:17" s="154" customFormat="1">
      <c r="A218" s="225">
        <v>51101</v>
      </c>
      <c r="B218" s="166" t="s">
        <v>365</v>
      </c>
      <c r="C218" s="166" t="s">
        <v>21</v>
      </c>
      <c r="D218" s="166" t="s">
        <v>358</v>
      </c>
      <c r="E218" s="167" t="s">
        <v>69</v>
      </c>
      <c r="F218" s="168">
        <v>1062</v>
      </c>
      <c r="G218" s="162">
        <v>30</v>
      </c>
      <c r="H218" s="163">
        <f t="shared" si="19"/>
        <v>318.59999999999997</v>
      </c>
      <c r="I218" s="163">
        <f t="shared" si="20"/>
        <v>743.40000000000009</v>
      </c>
      <c r="J218" s="162">
        <v>10</v>
      </c>
      <c r="K218" s="162">
        <v>10</v>
      </c>
      <c r="L218" s="162">
        <f t="shared" si="21"/>
        <v>120</v>
      </c>
      <c r="M218" s="162">
        <v>120</v>
      </c>
      <c r="N218" s="162">
        <v>0</v>
      </c>
      <c r="O218" s="162">
        <f t="shared" si="22"/>
        <v>6.1950000000000012</v>
      </c>
      <c r="P218" s="164">
        <f t="shared" si="23"/>
        <v>743.40000000000009</v>
      </c>
      <c r="Q218" s="165">
        <f t="shared" si="24"/>
        <v>318.59999999999991</v>
      </c>
    </row>
    <row r="219" spans="1:17" s="154" customFormat="1">
      <c r="A219" s="225">
        <v>51101</v>
      </c>
      <c r="B219" s="166" t="s">
        <v>366</v>
      </c>
      <c r="C219" s="166" t="s">
        <v>21</v>
      </c>
      <c r="D219" s="166" t="s">
        <v>367</v>
      </c>
      <c r="E219" s="167" t="s">
        <v>368</v>
      </c>
      <c r="F219" s="168">
        <v>608.9</v>
      </c>
      <c r="G219" s="162">
        <v>30</v>
      </c>
      <c r="H219" s="163">
        <f t="shared" si="19"/>
        <v>182.67</v>
      </c>
      <c r="I219" s="163">
        <f t="shared" si="20"/>
        <v>426.23</v>
      </c>
      <c r="J219" s="162">
        <v>10</v>
      </c>
      <c r="K219" s="162">
        <v>10</v>
      </c>
      <c r="L219" s="162">
        <f t="shared" si="21"/>
        <v>120</v>
      </c>
      <c r="M219" s="162">
        <v>120</v>
      </c>
      <c r="N219" s="162">
        <v>0</v>
      </c>
      <c r="O219" s="162">
        <f t="shared" si="22"/>
        <v>3.5519166666666666</v>
      </c>
      <c r="P219" s="164">
        <f t="shared" si="23"/>
        <v>426.23</v>
      </c>
      <c r="Q219" s="165">
        <f t="shared" si="24"/>
        <v>182.66999999999996</v>
      </c>
    </row>
    <row r="220" spans="1:17" s="154" customFormat="1">
      <c r="A220" s="225">
        <v>51101</v>
      </c>
      <c r="B220" s="166" t="s">
        <v>369</v>
      </c>
      <c r="C220" s="166" t="s">
        <v>21</v>
      </c>
      <c r="D220" s="166" t="s">
        <v>367</v>
      </c>
      <c r="E220" s="167" t="s">
        <v>368</v>
      </c>
      <c r="F220" s="168">
        <v>608.9</v>
      </c>
      <c r="G220" s="162">
        <v>30</v>
      </c>
      <c r="H220" s="163">
        <f t="shared" si="19"/>
        <v>182.67</v>
      </c>
      <c r="I220" s="163">
        <f t="shared" si="20"/>
        <v>426.23</v>
      </c>
      <c r="J220" s="162">
        <v>10</v>
      </c>
      <c r="K220" s="162">
        <v>10</v>
      </c>
      <c r="L220" s="162">
        <f t="shared" si="21"/>
        <v>120</v>
      </c>
      <c r="M220" s="162">
        <v>120</v>
      </c>
      <c r="N220" s="162">
        <v>0</v>
      </c>
      <c r="O220" s="162">
        <f t="shared" si="22"/>
        <v>3.5519166666666666</v>
      </c>
      <c r="P220" s="164">
        <f t="shared" si="23"/>
        <v>426.23</v>
      </c>
      <c r="Q220" s="165">
        <f t="shared" si="24"/>
        <v>182.66999999999996</v>
      </c>
    </row>
    <row r="221" spans="1:17" s="154" customFormat="1">
      <c r="A221" s="225">
        <v>51101</v>
      </c>
      <c r="B221" s="166" t="s">
        <v>370</v>
      </c>
      <c r="C221" s="166" t="s">
        <v>21</v>
      </c>
      <c r="D221" s="166" t="s">
        <v>367</v>
      </c>
      <c r="E221" s="167" t="s">
        <v>293</v>
      </c>
      <c r="F221" s="168">
        <v>1400</v>
      </c>
      <c r="G221" s="162">
        <v>30</v>
      </c>
      <c r="H221" s="163">
        <f t="shared" si="19"/>
        <v>420</v>
      </c>
      <c r="I221" s="163">
        <f t="shared" si="20"/>
        <v>980</v>
      </c>
      <c r="J221" s="162">
        <v>10</v>
      </c>
      <c r="K221" s="162">
        <v>10</v>
      </c>
      <c r="L221" s="162">
        <f t="shared" si="21"/>
        <v>120</v>
      </c>
      <c r="M221" s="162">
        <v>120</v>
      </c>
      <c r="N221" s="162">
        <v>0</v>
      </c>
      <c r="O221" s="162">
        <f t="shared" si="22"/>
        <v>8.1666666666666661</v>
      </c>
      <c r="P221" s="164">
        <f t="shared" si="23"/>
        <v>979.99999999999989</v>
      </c>
      <c r="Q221" s="165">
        <f t="shared" si="24"/>
        <v>420.00000000000011</v>
      </c>
    </row>
    <row r="222" spans="1:17" s="154" customFormat="1">
      <c r="A222" s="225">
        <v>51101</v>
      </c>
      <c r="B222" s="169" t="s">
        <v>371</v>
      </c>
      <c r="C222" s="166" t="s">
        <v>21</v>
      </c>
      <c r="D222" s="169" t="s">
        <v>372</v>
      </c>
      <c r="E222" s="167" t="s">
        <v>373</v>
      </c>
      <c r="F222" s="168">
        <v>1140</v>
      </c>
      <c r="G222" s="162">
        <v>30</v>
      </c>
      <c r="H222" s="163">
        <f t="shared" si="19"/>
        <v>342</v>
      </c>
      <c r="I222" s="163">
        <f t="shared" si="20"/>
        <v>798</v>
      </c>
      <c r="J222" s="162">
        <v>10</v>
      </c>
      <c r="K222" s="162">
        <v>10</v>
      </c>
      <c r="L222" s="162">
        <f t="shared" si="21"/>
        <v>120</v>
      </c>
      <c r="M222" s="162">
        <v>120</v>
      </c>
      <c r="N222" s="162">
        <v>0</v>
      </c>
      <c r="O222" s="162">
        <f t="shared" si="22"/>
        <v>6.65</v>
      </c>
      <c r="P222" s="164">
        <f t="shared" si="23"/>
        <v>798</v>
      </c>
      <c r="Q222" s="165">
        <f t="shared" si="24"/>
        <v>342</v>
      </c>
    </row>
    <row r="223" spans="1:17" s="154" customFormat="1">
      <c r="A223" s="225">
        <v>51101</v>
      </c>
      <c r="B223" s="169" t="s">
        <v>374</v>
      </c>
      <c r="C223" s="166" t="s">
        <v>21</v>
      </c>
      <c r="D223" s="169" t="s">
        <v>372</v>
      </c>
      <c r="E223" s="167" t="s">
        <v>57</v>
      </c>
      <c r="F223" s="168">
        <v>1140</v>
      </c>
      <c r="G223" s="162">
        <v>30</v>
      </c>
      <c r="H223" s="163">
        <f t="shared" si="19"/>
        <v>342</v>
      </c>
      <c r="I223" s="163">
        <f t="shared" si="20"/>
        <v>798</v>
      </c>
      <c r="J223" s="162">
        <v>10</v>
      </c>
      <c r="K223" s="162">
        <v>10</v>
      </c>
      <c r="L223" s="162">
        <f t="shared" si="21"/>
        <v>120</v>
      </c>
      <c r="M223" s="162">
        <v>120</v>
      </c>
      <c r="N223" s="162">
        <v>0</v>
      </c>
      <c r="O223" s="162">
        <f t="shared" si="22"/>
        <v>6.65</v>
      </c>
      <c r="P223" s="164">
        <f t="shared" si="23"/>
        <v>798</v>
      </c>
      <c r="Q223" s="165">
        <f t="shared" si="24"/>
        <v>342</v>
      </c>
    </row>
    <row r="224" spans="1:17" s="154" customFormat="1">
      <c r="A224" s="225">
        <v>51101</v>
      </c>
      <c r="B224" s="169" t="s">
        <v>375</v>
      </c>
      <c r="C224" s="166" t="s">
        <v>21</v>
      </c>
      <c r="D224" s="169" t="s">
        <v>376</v>
      </c>
      <c r="E224" s="167" t="s">
        <v>373</v>
      </c>
      <c r="F224" s="168">
        <v>1170</v>
      </c>
      <c r="G224" s="162">
        <v>30</v>
      </c>
      <c r="H224" s="163">
        <f t="shared" si="19"/>
        <v>351</v>
      </c>
      <c r="I224" s="163">
        <f t="shared" si="20"/>
        <v>819</v>
      </c>
      <c r="J224" s="162">
        <v>10</v>
      </c>
      <c r="K224" s="162">
        <v>10</v>
      </c>
      <c r="L224" s="162">
        <f t="shared" si="21"/>
        <v>120</v>
      </c>
      <c r="M224" s="162">
        <v>120</v>
      </c>
      <c r="N224" s="162">
        <v>0</v>
      </c>
      <c r="O224" s="162">
        <f t="shared" si="22"/>
        <v>6.8250000000000002</v>
      </c>
      <c r="P224" s="164">
        <f t="shared" si="23"/>
        <v>819</v>
      </c>
      <c r="Q224" s="165">
        <f t="shared" si="24"/>
        <v>351</v>
      </c>
    </row>
    <row r="225" spans="1:17" s="154" customFormat="1">
      <c r="A225" s="225">
        <v>51101</v>
      </c>
      <c r="B225" s="169" t="s">
        <v>377</v>
      </c>
      <c r="C225" s="166" t="s">
        <v>21</v>
      </c>
      <c r="D225" s="169" t="s">
        <v>376</v>
      </c>
      <c r="E225" s="167" t="s">
        <v>41</v>
      </c>
      <c r="F225" s="168">
        <v>1365</v>
      </c>
      <c r="G225" s="162">
        <v>30</v>
      </c>
      <c r="H225" s="163">
        <f t="shared" si="19"/>
        <v>409.5</v>
      </c>
      <c r="I225" s="163">
        <f t="shared" si="20"/>
        <v>955.5</v>
      </c>
      <c r="J225" s="162">
        <v>10</v>
      </c>
      <c r="K225" s="162">
        <v>10</v>
      </c>
      <c r="L225" s="162">
        <f t="shared" si="21"/>
        <v>120</v>
      </c>
      <c r="M225" s="162">
        <v>120</v>
      </c>
      <c r="N225" s="162">
        <v>0</v>
      </c>
      <c r="O225" s="162">
        <f t="shared" si="22"/>
        <v>7.9625000000000004</v>
      </c>
      <c r="P225" s="164">
        <f t="shared" si="23"/>
        <v>955.5</v>
      </c>
      <c r="Q225" s="165">
        <f t="shared" si="24"/>
        <v>409.5</v>
      </c>
    </row>
    <row r="226" spans="1:17" s="154" customFormat="1">
      <c r="A226" s="225">
        <v>51101</v>
      </c>
      <c r="B226" s="169" t="s">
        <v>378</v>
      </c>
      <c r="C226" s="166" t="s">
        <v>21</v>
      </c>
      <c r="D226" s="169" t="s">
        <v>379</v>
      </c>
      <c r="E226" s="167" t="s">
        <v>88</v>
      </c>
      <c r="F226" s="168">
        <v>2033</v>
      </c>
      <c r="G226" s="162">
        <v>30</v>
      </c>
      <c r="H226" s="163">
        <f t="shared" si="19"/>
        <v>609.9</v>
      </c>
      <c r="I226" s="163">
        <f t="shared" si="20"/>
        <v>1423.1</v>
      </c>
      <c r="J226" s="162">
        <v>10</v>
      </c>
      <c r="K226" s="162">
        <v>10</v>
      </c>
      <c r="L226" s="162">
        <f t="shared" si="21"/>
        <v>120</v>
      </c>
      <c r="M226" s="162">
        <v>120</v>
      </c>
      <c r="N226" s="162">
        <v>0</v>
      </c>
      <c r="O226" s="162">
        <f t="shared" si="22"/>
        <v>11.859166666666665</v>
      </c>
      <c r="P226" s="164">
        <f t="shared" si="23"/>
        <v>1423.1</v>
      </c>
      <c r="Q226" s="165">
        <f t="shared" si="24"/>
        <v>609.90000000000009</v>
      </c>
    </row>
    <row r="227" spans="1:17" s="154" customFormat="1">
      <c r="A227" s="225">
        <v>51101</v>
      </c>
      <c r="B227" s="169" t="s">
        <v>380</v>
      </c>
      <c r="C227" s="166" t="s">
        <v>21</v>
      </c>
      <c r="D227" s="169" t="s">
        <v>381</v>
      </c>
      <c r="E227" s="167" t="s">
        <v>71</v>
      </c>
      <c r="F227" s="168">
        <v>1809.9</v>
      </c>
      <c r="G227" s="162">
        <v>30</v>
      </c>
      <c r="H227" s="163">
        <f t="shared" si="19"/>
        <v>542.97</v>
      </c>
      <c r="I227" s="163">
        <f t="shared" si="20"/>
        <v>1266.93</v>
      </c>
      <c r="J227" s="162">
        <v>10</v>
      </c>
      <c r="K227" s="162">
        <v>10</v>
      </c>
      <c r="L227" s="162">
        <f t="shared" si="21"/>
        <v>120</v>
      </c>
      <c r="M227" s="162">
        <v>120</v>
      </c>
      <c r="N227" s="162">
        <v>0</v>
      </c>
      <c r="O227" s="162">
        <f t="shared" si="22"/>
        <v>10.55775</v>
      </c>
      <c r="P227" s="164">
        <f t="shared" si="23"/>
        <v>1266.93</v>
      </c>
      <c r="Q227" s="165">
        <f t="shared" si="24"/>
        <v>542.97</v>
      </c>
    </row>
    <row r="228" spans="1:17" s="154" customFormat="1">
      <c r="A228" s="225">
        <v>51101</v>
      </c>
      <c r="B228" s="169" t="s">
        <v>382</v>
      </c>
      <c r="C228" s="166" t="s">
        <v>21</v>
      </c>
      <c r="D228" s="169" t="s">
        <v>383</v>
      </c>
      <c r="E228" s="167" t="s">
        <v>384</v>
      </c>
      <c r="F228" s="168">
        <v>986</v>
      </c>
      <c r="G228" s="162">
        <v>30</v>
      </c>
      <c r="H228" s="163">
        <f t="shared" si="19"/>
        <v>295.8</v>
      </c>
      <c r="I228" s="163">
        <f t="shared" si="20"/>
        <v>690.2</v>
      </c>
      <c r="J228" s="162">
        <v>10</v>
      </c>
      <c r="K228" s="162">
        <v>10</v>
      </c>
      <c r="L228" s="162">
        <f t="shared" si="21"/>
        <v>120</v>
      </c>
      <c r="M228" s="162">
        <v>120</v>
      </c>
      <c r="N228" s="162">
        <v>0</v>
      </c>
      <c r="O228" s="162">
        <f t="shared" si="22"/>
        <v>5.7516666666666669</v>
      </c>
      <c r="P228" s="164">
        <f t="shared" si="23"/>
        <v>690.2</v>
      </c>
      <c r="Q228" s="165">
        <f t="shared" si="24"/>
        <v>295.79999999999995</v>
      </c>
    </row>
    <row r="229" spans="1:17" s="154" customFormat="1">
      <c r="A229" s="225">
        <v>51101</v>
      </c>
      <c r="B229" s="169" t="s">
        <v>385</v>
      </c>
      <c r="C229" s="166" t="s">
        <v>21</v>
      </c>
      <c r="D229" s="169" t="s">
        <v>383</v>
      </c>
      <c r="E229" s="167" t="s">
        <v>386</v>
      </c>
      <c r="F229" s="168">
        <v>257</v>
      </c>
      <c r="G229" s="162">
        <v>30</v>
      </c>
      <c r="H229" s="163">
        <f t="shared" si="19"/>
        <v>77.099999999999994</v>
      </c>
      <c r="I229" s="163">
        <f t="shared" si="20"/>
        <v>179.9</v>
      </c>
      <c r="J229" s="162">
        <v>10</v>
      </c>
      <c r="K229" s="162">
        <v>10</v>
      </c>
      <c r="L229" s="162">
        <f t="shared" si="21"/>
        <v>120</v>
      </c>
      <c r="M229" s="162">
        <v>120</v>
      </c>
      <c r="N229" s="162">
        <v>0</v>
      </c>
      <c r="O229" s="162">
        <f t="shared" si="22"/>
        <v>1.4991666666666668</v>
      </c>
      <c r="P229" s="164">
        <f t="shared" si="23"/>
        <v>179.9</v>
      </c>
      <c r="Q229" s="165">
        <f t="shared" si="24"/>
        <v>77.099999999999994</v>
      </c>
    </row>
    <row r="230" spans="1:17" s="154" customFormat="1">
      <c r="A230" s="225">
        <v>51101</v>
      </c>
      <c r="B230" s="169" t="s">
        <v>387</v>
      </c>
      <c r="C230" s="166" t="s">
        <v>21</v>
      </c>
      <c r="D230" s="169" t="s">
        <v>383</v>
      </c>
      <c r="E230" s="167" t="s">
        <v>386</v>
      </c>
      <c r="F230" s="168">
        <v>257</v>
      </c>
      <c r="G230" s="162">
        <v>30</v>
      </c>
      <c r="H230" s="163">
        <f t="shared" si="19"/>
        <v>77.099999999999994</v>
      </c>
      <c r="I230" s="163">
        <f t="shared" si="20"/>
        <v>179.9</v>
      </c>
      <c r="J230" s="162">
        <v>10</v>
      </c>
      <c r="K230" s="162">
        <v>10</v>
      </c>
      <c r="L230" s="162">
        <f t="shared" si="21"/>
        <v>120</v>
      </c>
      <c r="M230" s="162">
        <v>120</v>
      </c>
      <c r="N230" s="162">
        <v>0</v>
      </c>
      <c r="O230" s="162">
        <f t="shared" si="22"/>
        <v>1.4991666666666668</v>
      </c>
      <c r="P230" s="164">
        <f t="shared" si="23"/>
        <v>179.9</v>
      </c>
      <c r="Q230" s="165">
        <f t="shared" si="24"/>
        <v>77.099999999999994</v>
      </c>
    </row>
    <row r="231" spans="1:17" s="154" customFormat="1" ht="24">
      <c r="A231" s="225">
        <v>51101</v>
      </c>
      <c r="B231" s="169" t="s">
        <v>388</v>
      </c>
      <c r="C231" s="166" t="s">
        <v>21</v>
      </c>
      <c r="D231" s="169" t="s">
        <v>389</v>
      </c>
      <c r="E231" s="170" t="s">
        <v>390</v>
      </c>
      <c r="F231" s="168">
        <v>4115</v>
      </c>
      <c r="G231" s="162">
        <v>30</v>
      </c>
      <c r="H231" s="163">
        <f t="shared" si="19"/>
        <v>1234.5</v>
      </c>
      <c r="I231" s="163">
        <f t="shared" si="20"/>
        <v>2880.5</v>
      </c>
      <c r="J231" s="162">
        <v>10</v>
      </c>
      <c r="K231" s="162">
        <v>10</v>
      </c>
      <c r="L231" s="162">
        <f t="shared" si="21"/>
        <v>120</v>
      </c>
      <c r="M231" s="162">
        <v>120</v>
      </c>
      <c r="N231" s="162">
        <v>0</v>
      </c>
      <c r="O231" s="162">
        <f t="shared" si="22"/>
        <v>24.004166666666666</v>
      </c>
      <c r="P231" s="164">
        <f t="shared" si="23"/>
        <v>2880.5</v>
      </c>
      <c r="Q231" s="165">
        <f t="shared" si="24"/>
        <v>1234.5</v>
      </c>
    </row>
    <row r="232" spans="1:17" s="154" customFormat="1">
      <c r="A232" s="225">
        <v>51101</v>
      </c>
      <c r="B232" s="169" t="s">
        <v>391</v>
      </c>
      <c r="C232" s="166" t="s">
        <v>21</v>
      </c>
      <c r="D232" s="169" t="s">
        <v>389</v>
      </c>
      <c r="E232" s="167" t="s">
        <v>392</v>
      </c>
      <c r="F232" s="168">
        <v>4115</v>
      </c>
      <c r="G232" s="162">
        <v>30</v>
      </c>
      <c r="H232" s="163">
        <f t="shared" si="19"/>
        <v>1234.5</v>
      </c>
      <c r="I232" s="163">
        <f t="shared" si="20"/>
        <v>2880.5</v>
      </c>
      <c r="J232" s="162">
        <v>10</v>
      </c>
      <c r="K232" s="162">
        <v>10</v>
      </c>
      <c r="L232" s="162">
        <f t="shared" si="21"/>
        <v>120</v>
      </c>
      <c r="M232" s="162">
        <v>120</v>
      </c>
      <c r="N232" s="162">
        <v>0</v>
      </c>
      <c r="O232" s="162">
        <f t="shared" si="22"/>
        <v>24.004166666666666</v>
      </c>
      <c r="P232" s="164">
        <f t="shared" si="23"/>
        <v>2880.5</v>
      </c>
      <c r="Q232" s="165">
        <f t="shared" si="24"/>
        <v>1234.5</v>
      </c>
    </row>
    <row r="233" spans="1:17" s="154" customFormat="1">
      <c r="A233" s="225">
        <v>51101</v>
      </c>
      <c r="B233" s="169" t="s">
        <v>393</v>
      </c>
      <c r="C233" s="166" t="s">
        <v>21</v>
      </c>
      <c r="D233" s="169" t="s">
        <v>389</v>
      </c>
      <c r="E233" s="167" t="s">
        <v>394</v>
      </c>
      <c r="F233" s="168">
        <v>3892</v>
      </c>
      <c r="G233" s="162">
        <v>30</v>
      </c>
      <c r="H233" s="163">
        <f t="shared" si="19"/>
        <v>1167.5999999999999</v>
      </c>
      <c r="I233" s="163">
        <f t="shared" si="20"/>
        <v>2724.4</v>
      </c>
      <c r="J233" s="162">
        <v>10</v>
      </c>
      <c r="K233" s="162">
        <v>10</v>
      </c>
      <c r="L233" s="162">
        <f t="shared" si="21"/>
        <v>120</v>
      </c>
      <c r="M233" s="162">
        <v>120</v>
      </c>
      <c r="N233" s="162">
        <v>0</v>
      </c>
      <c r="O233" s="162">
        <f t="shared" si="22"/>
        <v>22.703333333333333</v>
      </c>
      <c r="P233" s="164">
        <f t="shared" si="23"/>
        <v>2724.4</v>
      </c>
      <c r="Q233" s="165">
        <f t="shared" si="24"/>
        <v>1167.5999999999999</v>
      </c>
    </row>
    <row r="234" spans="1:17" s="154" customFormat="1">
      <c r="A234" s="225">
        <v>51101</v>
      </c>
      <c r="B234" s="169" t="s">
        <v>395</v>
      </c>
      <c r="C234" s="166" t="s">
        <v>21</v>
      </c>
      <c r="D234" s="169" t="s">
        <v>389</v>
      </c>
      <c r="E234" s="167" t="s">
        <v>396</v>
      </c>
      <c r="F234" s="168">
        <v>4123.5</v>
      </c>
      <c r="G234" s="162">
        <v>30</v>
      </c>
      <c r="H234" s="163">
        <f t="shared" si="19"/>
        <v>1237.05</v>
      </c>
      <c r="I234" s="163">
        <f t="shared" si="20"/>
        <v>2886.45</v>
      </c>
      <c r="J234" s="162">
        <v>10</v>
      </c>
      <c r="K234" s="162">
        <v>10</v>
      </c>
      <c r="L234" s="162">
        <f t="shared" si="21"/>
        <v>120</v>
      </c>
      <c r="M234" s="162">
        <v>120</v>
      </c>
      <c r="N234" s="162">
        <v>0</v>
      </c>
      <c r="O234" s="162">
        <f t="shared" si="22"/>
        <v>24.053749999999997</v>
      </c>
      <c r="P234" s="164">
        <f t="shared" si="23"/>
        <v>2886.45</v>
      </c>
      <c r="Q234" s="165">
        <f t="shared" si="24"/>
        <v>1237.0500000000002</v>
      </c>
    </row>
    <row r="235" spans="1:17" s="154" customFormat="1">
      <c r="A235" s="225">
        <v>51101</v>
      </c>
      <c r="B235" s="169" t="s">
        <v>397</v>
      </c>
      <c r="C235" s="166" t="s">
        <v>21</v>
      </c>
      <c r="D235" s="169" t="s">
        <v>398</v>
      </c>
      <c r="E235" s="167" t="s">
        <v>399</v>
      </c>
      <c r="F235" s="168">
        <v>4091</v>
      </c>
      <c r="G235" s="162">
        <v>30</v>
      </c>
      <c r="H235" s="163">
        <f t="shared" si="19"/>
        <v>1227.3</v>
      </c>
      <c r="I235" s="163">
        <f t="shared" si="20"/>
        <v>2863.7</v>
      </c>
      <c r="J235" s="162">
        <v>10</v>
      </c>
      <c r="K235" s="162">
        <v>10</v>
      </c>
      <c r="L235" s="162">
        <f t="shared" si="21"/>
        <v>120</v>
      </c>
      <c r="M235" s="162">
        <v>120</v>
      </c>
      <c r="N235" s="162">
        <v>0</v>
      </c>
      <c r="O235" s="162">
        <f t="shared" si="22"/>
        <v>23.864166666666666</v>
      </c>
      <c r="P235" s="164">
        <f t="shared" si="23"/>
        <v>2863.7</v>
      </c>
      <c r="Q235" s="165">
        <f t="shared" si="24"/>
        <v>1227.3000000000002</v>
      </c>
    </row>
    <row r="236" spans="1:17" s="154" customFormat="1">
      <c r="A236" s="225">
        <v>51101</v>
      </c>
      <c r="B236" s="169" t="s">
        <v>400</v>
      </c>
      <c r="C236" s="166" t="s">
        <v>21</v>
      </c>
      <c r="D236" s="169" t="s">
        <v>401</v>
      </c>
      <c r="E236" s="167" t="s">
        <v>402</v>
      </c>
      <c r="F236" s="168">
        <v>477</v>
      </c>
      <c r="G236" s="162">
        <v>30</v>
      </c>
      <c r="H236" s="163">
        <f t="shared" si="19"/>
        <v>143.1</v>
      </c>
      <c r="I236" s="163">
        <f t="shared" si="20"/>
        <v>333.9</v>
      </c>
      <c r="J236" s="162">
        <v>10</v>
      </c>
      <c r="K236" s="162">
        <v>10</v>
      </c>
      <c r="L236" s="162">
        <f t="shared" si="21"/>
        <v>120</v>
      </c>
      <c r="M236" s="162">
        <v>120</v>
      </c>
      <c r="N236" s="162">
        <v>0</v>
      </c>
      <c r="O236" s="162">
        <f t="shared" si="22"/>
        <v>2.7824999999999998</v>
      </c>
      <c r="P236" s="164">
        <f t="shared" si="23"/>
        <v>333.9</v>
      </c>
      <c r="Q236" s="165">
        <f t="shared" si="24"/>
        <v>143.10000000000002</v>
      </c>
    </row>
    <row r="237" spans="1:17" s="154" customFormat="1">
      <c r="A237" s="225">
        <v>51101</v>
      </c>
      <c r="B237" s="169" t="s">
        <v>403</v>
      </c>
      <c r="C237" s="166" t="s">
        <v>21</v>
      </c>
      <c r="D237" s="169" t="s">
        <v>401</v>
      </c>
      <c r="E237" s="167" t="s">
        <v>402</v>
      </c>
      <c r="F237" s="168">
        <v>477</v>
      </c>
      <c r="G237" s="162">
        <v>30</v>
      </c>
      <c r="H237" s="163">
        <f t="shared" si="19"/>
        <v>143.1</v>
      </c>
      <c r="I237" s="163">
        <f t="shared" si="20"/>
        <v>333.9</v>
      </c>
      <c r="J237" s="162">
        <v>10</v>
      </c>
      <c r="K237" s="162">
        <v>10</v>
      </c>
      <c r="L237" s="162">
        <f t="shared" si="21"/>
        <v>120</v>
      </c>
      <c r="M237" s="162">
        <v>120</v>
      </c>
      <c r="N237" s="162">
        <v>0</v>
      </c>
      <c r="O237" s="162">
        <f t="shared" si="22"/>
        <v>2.7824999999999998</v>
      </c>
      <c r="P237" s="164">
        <f t="shared" si="23"/>
        <v>333.9</v>
      </c>
      <c r="Q237" s="165">
        <f t="shared" si="24"/>
        <v>143.10000000000002</v>
      </c>
    </row>
    <row r="238" spans="1:17" s="154" customFormat="1">
      <c r="A238" s="225">
        <v>51101</v>
      </c>
      <c r="B238" s="169" t="s">
        <v>404</v>
      </c>
      <c r="C238" s="166" t="s">
        <v>21</v>
      </c>
      <c r="D238" s="169" t="s">
        <v>405</v>
      </c>
      <c r="E238" s="167" t="s">
        <v>276</v>
      </c>
      <c r="F238" s="168">
        <v>520</v>
      </c>
      <c r="G238" s="162">
        <v>30</v>
      </c>
      <c r="H238" s="163">
        <f t="shared" si="19"/>
        <v>156</v>
      </c>
      <c r="I238" s="163">
        <f t="shared" si="20"/>
        <v>364</v>
      </c>
      <c r="J238" s="162">
        <v>10</v>
      </c>
      <c r="K238" s="162">
        <v>10</v>
      </c>
      <c r="L238" s="162">
        <f t="shared" si="21"/>
        <v>120</v>
      </c>
      <c r="M238" s="162">
        <v>120</v>
      </c>
      <c r="N238" s="162">
        <v>0</v>
      </c>
      <c r="O238" s="162">
        <f t="shared" si="22"/>
        <v>3.0333333333333332</v>
      </c>
      <c r="P238" s="164">
        <f t="shared" si="23"/>
        <v>364</v>
      </c>
      <c r="Q238" s="165">
        <f t="shared" si="24"/>
        <v>156</v>
      </c>
    </row>
    <row r="239" spans="1:17" s="154" customFormat="1">
      <c r="A239" s="225">
        <v>51101</v>
      </c>
      <c r="B239" s="169" t="s">
        <v>406</v>
      </c>
      <c r="C239" s="166" t="s">
        <v>21</v>
      </c>
      <c r="D239" s="169" t="s">
        <v>405</v>
      </c>
      <c r="E239" s="167" t="s">
        <v>276</v>
      </c>
      <c r="F239" s="168">
        <v>520</v>
      </c>
      <c r="G239" s="162">
        <v>30</v>
      </c>
      <c r="H239" s="163">
        <f t="shared" si="19"/>
        <v>156</v>
      </c>
      <c r="I239" s="163">
        <f t="shared" si="20"/>
        <v>364</v>
      </c>
      <c r="J239" s="162">
        <v>10</v>
      </c>
      <c r="K239" s="162">
        <v>10</v>
      </c>
      <c r="L239" s="162">
        <f t="shared" si="21"/>
        <v>120</v>
      </c>
      <c r="M239" s="162">
        <v>120</v>
      </c>
      <c r="N239" s="162">
        <v>0</v>
      </c>
      <c r="O239" s="162">
        <f t="shared" si="22"/>
        <v>3.0333333333333332</v>
      </c>
      <c r="P239" s="164">
        <f t="shared" si="23"/>
        <v>364</v>
      </c>
      <c r="Q239" s="165">
        <f t="shared" si="24"/>
        <v>156</v>
      </c>
    </row>
    <row r="240" spans="1:17" s="154" customFormat="1">
      <c r="A240" s="225">
        <v>51101</v>
      </c>
      <c r="B240" s="169" t="s">
        <v>407</v>
      </c>
      <c r="C240" s="166" t="s">
        <v>21</v>
      </c>
      <c r="D240" s="169" t="s">
        <v>405</v>
      </c>
      <c r="E240" s="167" t="s">
        <v>276</v>
      </c>
      <c r="F240" s="168">
        <v>520</v>
      </c>
      <c r="G240" s="162">
        <v>30</v>
      </c>
      <c r="H240" s="163">
        <f t="shared" si="19"/>
        <v>156</v>
      </c>
      <c r="I240" s="163">
        <f t="shared" si="20"/>
        <v>364</v>
      </c>
      <c r="J240" s="162">
        <v>10</v>
      </c>
      <c r="K240" s="162">
        <v>10</v>
      </c>
      <c r="L240" s="162">
        <f t="shared" si="21"/>
        <v>120</v>
      </c>
      <c r="M240" s="162">
        <v>120</v>
      </c>
      <c r="N240" s="162">
        <v>0</v>
      </c>
      <c r="O240" s="162">
        <f t="shared" si="22"/>
        <v>3.0333333333333332</v>
      </c>
      <c r="P240" s="164">
        <f t="shared" si="23"/>
        <v>364</v>
      </c>
      <c r="Q240" s="165">
        <f t="shared" si="24"/>
        <v>156</v>
      </c>
    </row>
    <row r="241" spans="1:17" s="154" customFormat="1">
      <c r="A241" s="225">
        <v>51101</v>
      </c>
      <c r="B241" s="169" t="s">
        <v>408</v>
      </c>
      <c r="C241" s="166" t="s">
        <v>21</v>
      </c>
      <c r="D241" s="169" t="s">
        <v>405</v>
      </c>
      <c r="E241" s="167" t="s">
        <v>409</v>
      </c>
      <c r="F241" s="168">
        <v>450</v>
      </c>
      <c r="G241" s="162">
        <v>30</v>
      </c>
      <c r="H241" s="163">
        <f t="shared" si="19"/>
        <v>135</v>
      </c>
      <c r="I241" s="163">
        <f t="shared" si="20"/>
        <v>315</v>
      </c>
      <c r="J241" s="162">
        <v>10</v>
      </c>
      <c r="K241" s="162">
        <v>10</v>
      </c>
      <c r="L241" s="162">
        <f t="shared" si="21"/>
        <v>120</v>
      </c>
      <c r="M241" s="162">
        <v>120</v>
      </c>
      <c r="N241" s="162">
        <v>0</v>
      </c>
      <c r="O241" s="162">
        <f t="shared" si="22"/>
        <v>2.625</v>
      </c>
      <c r="P241" s="164">
        <f t="shared" si="23"/>
        <v>315</v>
      </c>
      <c r="Q241" s="165">
        <f t="shared" si="24"/>
        <v>135</v>
      </c>
    </row>
    <row r="242" spans="1:17" s="154" customFormat="1">
      <c r="A242" s="225">
        <v>51101</v>
      </c>
      <c r="B242" s="169" t="s">
        <v>410</v>
      </c>
      <c r="C242" s="166" t="s">
        <v>21</v>
      </c>
      <c r="D242" s="169" t="s">
        <v>405</v>
      </c>
      <c r="E242" s="167" t="s">
        <v>409</v>
      </c>
      <c r="F242" s="168">
        <v>450</v>
      </c>
      <c r="G242" s="162">
        <v>30</v>
      </c>
      <c r="H242" s="163">
        <f t="shared" si="19"/>
        <v>135</v>
      </c>
      <c r="I242" s="163">
        <f t="shared" si="20"/>
        <v>315</v>
      </c>
      <c r="J242" s="162">
        <v>10</v>
      </c>
      <c r="K242" s="162">
        <v>10</v>
      </c>
      <c r="L242" s="162">
        <f t="shared" si="21"/>
        <v>120</v>
      </c>
      <c r="M242" s="162">
        <v>120</v>
      </c>
      <c r="N242" s="162">
        <v>0</v>
      </c>
      <c r="O242" s="162">
        <f t="shared" si="22"/>
        <v>2.625</v>
      </c>
      <c r="P242" s="164">
        <f t="shared" si="23"/>
        <v>315</v>
      </c>
      <c r="Q242" s="165">
        <f t="shared" si="24"/>
        <v>135</v>
      </c>
    </row>
    <row r="243" spans="1:17" s="154" customFormat="1">
      <c r="A243" s="225">
        <v>51101</v>
      </c>
      <c r="B243" s="169" t="s">
        <v>411</v>
      </c>
      <c r="C243" s="166" t="s">
        <v>21</v>
      </c>
      <c r="D243" s="169" t="s">
        <v>412</v>
      </c>
      <c r="E243" s="167" t="s">
        <v>293</v>
      </c>
      <c r="F243" s="168">
        <v>1820</v>
      </c>
      <c r="G243" s="162">
        <v>30</v>
      </c>
      <c r="H243" s="163">
        <f t="shared" si="19"/>
        <v>546</v>
      </c>
      <c r="I243" s="163">
        <f t="shared" si="20"/>
        <v>1274</v>
      </c>
      <c r="J243" s="162">
        <v>10</v>
      </c>
      <c r="K243" s="162">
        <v>10</v>
      </c>
      <c r="L243" s="162">
        <f t="shared" si="21"/>
        <v>120</v>
      </c>
      <c r="M243" s="162">
        <v>120</v>
      </c>
      <c r="N243" s="162">
        <v>0</v>
      </c>
      <c r="O243" s="162">
        <f t="shared" si="22"/>
        <v>10.616666666666667</v>
      </c>
      <c r="P243" s="164">
        <f t="shared" si="23"/>
        <v>1274</v>
      </c>
      <c r="Q243" s="165">
        <f t="shared" si="24"/>
        <v>546</v>
      </c>
    </row>
    <row r="244" spans="1:17" s="154" customFormat="1">
      <c r="A244" s="225">
        <v>51101</v>
      </c>
      <c r="B244" s="169" t="s">
        <v>413</v>
      </c>
      <c r="C244" s="166" t="s">
        <v>21</v>
      </c>
      <c r="D244" s="169" t="s">
        <v>412</v>
      </c>
      <c r="E244" s="167" t="s">
        <v>293</v>
      </c>
      <c r="F244" s="168">
        <v>1820</v>
      </c>
      <c r="G244" s="162">
        <v>30</v>
      </c>
      <c r="H244" s="163">
        <f t="shared" si="19"/>
        <v>546</v>
      </c>
      <c r="I244" s="163">
        <f t="shared" si="20"/>
        <v>1274</v>
      </c>
      <c r="J244" s="162">
        <v>10</v>
      </c>
      <c r="K244" s="162">
        <v>10</v>
      </c>
      <c r="L244" s="162">
        <f t="shared" si="21"/>
        <v>120</v>
      </c>
      <c r="M244" s="162">
        <v>120</v>
      </c>
      <c r="N244" s="162">
        <v>0</v>
      </c>
      <c r="O244" s="162">
        <f t="shared" si="22"/>
        <v>10.616666666666667</v>
      </c>
      <c r="P244" s="164">
        <f t="shared" si="23"/>
        <v>1274</v>
      </c>
      <c r="Q244" s="165">
        <f t="shared" si="24"/>
        <v>546</v>
      </c>
    </row>
    <row r="245" spans="1:17" s="154" customFormat="1">
      <c r="A245" s="225">
        <v>51101</v>
      </c>
      <c r="B245" s="166" t="s">
        <v>414</v>
      </c>
      <c r="C245" s="166" t="s">
        <v>21</v>
      </c>
      <c r="D245" s="169" t="s">
        <v>412</v>
      </c>
      <c r="E245" s="167" t="s">
        <v>293</v>
      </c>
      <c r="F245" s="168">
        <v>1820</v>
      </c>
      <c r="G245" s="162">
        <v>30</v>
      </c>
      <c r="H245" s="163">
        <f t="shared" si="19"/>
        <v>546</v>
      </c>
      <c r="I245" s="163">
        <f t="shared" si="20"/>
        <v>1274</v>
      </c>
      <c r="J245" s="162">
        <v>10</v>
      </c>
      <c r="K245" s="162">
        <v>10</v>
      </c>
      <c r="L245" s="162">
        <f t="shared" si="21"/>
        <v>120</v>
      </c>
      <c r="M245" s="162">
        <v>120</v>
      </c>
      <c r="N245" s="162">
        <v>0</v>
      </c>
      <c r="O245" s="162">
        <f t="shared" si="22"/>
        <v>10.616666666666667</v>
      </c>
      <c r="P245" s="164">
        <f t="shared" si="23"/>
        <v>1274</v>
      </c>
      <c r="Q245" s="165">
        <f t="shared" si="24"/>
        <v>546</v>
      </c>
    </row>
    <row r="246" spans="1:17" s="154" customFormat="1">
      <c r="A246" s="225">
        <v>51101</v>
      </c>
      <c r="B246" s="169" t="s">
        <v>415</v>
      </c>
      <c r="C246" s="166" t="s">
        <v>21</v>
      </c>
      <c r="D246" s="169" t="s">
        <v>412</v>
      </c>
      <c r="E246" s="167" t="s">
        <v>416</v>
      </c>
      <c r="F246" s="168">
        <v>1080</v>
      </c>
      <c r="G246" s="162">
        <v>30</v>
      </c>
      <c r="H246" s="163">
        <f t="shared" si="19"/>
        <v>324</v>
      </c>
      <c r="I246" s="163">
        <f t="shared" si="20"/>
        <v>756</v>
      </c>
      <c r="J246" s="162">
        <v>10</v>
      </c>
      <c r="K246" s="162">
        <v>10</v>
      </c>
      <c r="L246" s="162">
        <f t="shared" si="21"/>
        <v>120</v>
      </c>
      <c r="M246" s="162">
        <v>120</v>
      </c>
      <c r="N246" s="162">
        <v>0</v>
      </c>
      <c r="O246" s="162">
        <f t="shared" si="22"/>
        <v>6.3</v>
      </c>
      <c r="P246" s="164">
        <f t="shared" si="23"/>
        <v>756</v>
      </c>
      <c r="Q246" s="165">
        <f t="shared" si="24"/>
        <v>324</v>
      </c>
    </row>
    <row r="247" spans="1:17" s="154" customFormat="1">
      <c r="A247" s="225">
        <v>51101</v>
      </c>
      <c r="B247" s="169" t="s">
        <v>417</v>
      </c>
      <c r="C247" s="166" t="s">
        <v>21</v>
      </c>
      <c r="D247" s="169" t="s">
        <v>418</v>
      </c>
      <c r="E247" s="167" t="s">
        <v>419</v>
      </c>
      <c r="F247" s="168">
        <v>404</v>
      </c>
      <c r="G247" s="162">
        <v>30</v>
      </c>
      <c r="H247" s="163">
        <f t="shared" si="19"/>
        <v>121.19999999999999</v>
      </c>
      <c r="I247" s="163">
        <f t="shared" si="20"/>
        <v>282.8</v>
      </c>
      <c r="J247" s="162">
        <v>10</v>
      </c>
      <c r="K247" s="162">
        <v>10</v>
      </c>
      <c r="L247" s="162">
        <f t="shared" si="21"/>
        <v>120</v>
      </c>
      <c r="M247" s="162">
        <v>120</v>
      </c>
      <c r="N247" s="162">
        <v>0</v>
      </c>
      <c r="O247" s="162">
        <f t="shared" si="22"/>
        <v>2.3566666666666669</v>
      </c>
      <c r="P247" s="164">
        <f t="shared" si="23"/>
        <v>282.8</v>
      </c>
      <c r="Q247" s="165">
        <f t="shared" si="24"/>
        <v>121.19999999999999</v>
      </c>
    </row>
    <row r="248" spans="1:17" s="154" customFormat="1">
      <c r="A248" s="225">
        <v>51101</v>
      </c>
      <c r="B248" s="169" t="s">
        <v>420</v>
      </c>
      <c r="C248" s="166" t="s">
        <v>21</v>
      </c>
      <c r="D248" s="169" t="s">
        <v>418</v>
      </c>
      <c r="E248" s="167" t="s">
        <v>421</v>
      </c>
      <c r="F248" s="168">
        <v>404</v>
      </c>
      <c r="G248" s="162">
        <v>30</v>
      </c>
      <c r="H248" s="163">
        <f t="shared" si="19"/>
        <v>121.19999999999999</v>
      </c>
      <c r="I248" s="163">
        <f t="shared" si="20"/>
        <v>282.8</v>
      </c>
      <c r="J248" s="162">
        <v>10</v>
      </c>
      <c r="K248" s="162">
        <v>10</v>
      </c>
      <c r="L248" s="162">
        <f t="shared" si="21"/>
        <v>120</v>
      </c>
      <c r="M248" s="162">
        <v>120</v>
      </c>
      <c r="N248" s="162">
        <v>0</v>
      </c>
      <c r="O248" s="162">
        <f t="shared" si="22"/>
        <v>2.3566666666666669</v>
      </c>
      <c r="P248" s="164">
        <f t="shared" si="23"/>
        <v>282.8</v>
      </c>
      <c r="Q248" s="165">
        <f t="shared" si="24"/>
        <v>121.19999999999999</v>
      </c>
    </row>
    <row r="249" spans="1:17" s="154" customFormat="1">
      <c r="A249" s="225">
        <v>51101</v>
      </c>
      <c r="B249" s="169" t="s">
        <v>422</v>
      </c>
      <c r="C249" s="166" t="s">
        <v>21</v>
      </c>
      <c r="D249" s="169" t="s">
        <v>423</v>
      </c>
      <c r="E249" s="167" t="s">
        <v>424</v>
      </c>
      <c r="F249" s="168">
        <v>1080</v>
      </c>
      <c r="G249" s="162">
        <v>30</v>
      </c>
      <c r="H249" s="163">
        <f t="shared" si="19"/>
        <v>324</v>
      </c>
      <c r="I249" s="163">
        <f t="shared" si="20"/>
        <v>756</v>
      </c>
      <c r="J249" s="162">
        <v>10</v>
      </c>
      <c r="K249" s="162">
        <v>10</v>
      </c>
      <c r="L249" s="162">
        <f t="shared" si="21"/>
        <v>120</v>
      </c>
      <c r="M249" s="162">
        <v>120</v>
      </c>
      <c r="N249" s="162">
        <v>0</v>
      </c>
      <c r="O249" s="162">
        <f t="shared" si="22"/>
        <v>6.3</v>
      </c>
      <c r="P249" s="164">
        <f t="shared" si="23"/>
        <v>756</v>
      </c>
      <c r="Q249" s="165">
        <f t="shared" si="24"/>
        <v>324</v>
      </c>
    </row>
    <row r="250" spans="1:17" s="154" customFormat="1">
      <c r="A250" s="225">
        <v>51101</v>
      </c>
      <c r="B250" s="169" t="s">
        <v>425</v>
      </c>
      <c r="C250" s="166" t="s">
        <v>21</v>
      </c>
      <c r="D250" s="169" t="s">
        <v>423</v>
      </c>
      <c r="E250" s="167" t="s">
        <v>426</v>
      </c>
      <c r="F250" s="168">
        <v>1080</v>
      </c>
      <c r="G250" s="162">
        <v>30</v>
      </c>
      <c r="H250" s="163">
        <f t="shared" si="19"/>
        <v>324</v>
      </c>
      <c r="I250" s="163">
        <f t="shared" si="20"/>
        <v>756</v>
      </c>
      <c r="J250" s="162">
        <v>10</v>
      </c>
      <c r="K250" s="162">
        <v>10</v>
      </c>
      <c r="L250" s="162">
        <f t="shared" si="21"/>
        <v>120</v>
      </c>
      <c r="M250" s="162">
        <v>120</v>
      </c>
      <c r="N250" s="162">
        <v>0</v>
      </c>
      <c r="O250" s="162">
        <f t="shared" si="22"/>
        <v>6.3</v>
      </c>
      <c r="P250" s="164">
        <f t="shared" si="23"/>
        <v>756</v>
      </c>
      <c r="Q250" s="165">
        <f t="shared" si="24"/>
        <v>324</v>
      </c>
    </row>
    <row r="251" spans="1:17" s="154" customFormat="1">
      <c r="A251" s="225">
        <v>51101</v>
      </c>
      <c r="B251" s="169" t="s">
        <v>427</v>
      </c>
      <c r="C251" s="166" t="s">
        <v>21</v>
      </c>
      <c r="D251" s="169" t="s">
        <v>423</v>
      </c>
      <c r="E251" s="167" t="s">
        <v>426</v>
      </c>
      <c r="F251" s="168">
        <v>1080</v>
      </c>
      <c r="G251" s="162">
        <v>30</v>
      </c>
      <c r="H251" s="163">
        <f t="shared" si="19"/>
        <v>324</v>
      </c>
      <c r="I251" s="163">
        <f t="shared" si="20"/>
        <v>756</v>
      </c>
      <c r="J251" s="162">
        <v>10</v>
      </c>
      <c r="K251" s="162">
        <v>10</v>
      </c>
      <c r="L251" s="162">
        <f t="shared" si="21"/>
        <v>120</v>
      </c>
      <c r="M251" s="162">
        <v>120</v>
      </c>
      <c r="N251" s="162">
        <v>0</v>
      </c>
      <c r="O251" s="162">
        <f t="shared" si="22"/>
        <v>6.3</v>
      </c>
      <c r="P251" s="164">
        <f t="shared" si="23"/>
        <v>756</v>
      </c>
      <c r="Q251" s="165">
        <f t="shared" si="24"/>
        <v>324</v>
      </c>
    </row>
    <row r="252" spans="1:17" s="154" customFormat="1">
      <c r="A252" s="225">
        <v>51101</v>
      </c>
      <c r="B252" s="169" t="s">
        <v>428</v>
      </c>
      <c r="C252" s="166" t="s">
        <v>21</v>
      </c>
      <c r="D252" s="169" t="s">
        <v>423</v>
      </c>
      <c r="E252" s="167" t="s">
        <v>429</v>
      </c>
      <c r="F252" s="168">
        <v>1080</v>
      </c>
      <c r="G252" s="162">
        <v>30</v>
      </c>
      <c r="H252" s="163">
        <f t="shared" si="19"/>
        <v>324</v>
      </c>
      <c r="I252" s="163">
        <f t="shared" si="20"/>
        <v>756</v>
      </c>
      <c r="J252" s="162">
        <v>10</v>
      </c>
      <c r="K252" s="162">
        <v>10</v>
      </c>
      <c r="L252" s="162">
        <f t="shared" si="21"/>
        <v>120</v>
      </c>
      <c r="M252" s="162">
        <v>120</v>
      </c>
      <c r="N252" s="162">
        <v>0</v>
      </c>
      <c r="O252" s="162">
        <f t="shared" si="22"/>
        <v>6.3</v>
      </c>
      <c r="P252" s="164">
        <f t="shared" si="23"/>
        <v>756</v>
      </c>
      <c r="Q252" s="165">
        <f t="shared" si="24"/>
        <v>324</v>
      </c>
    </row>
    <row r="253" spans="1:17" s="154" customFormat="1">
      <c r="A253" s="225">
        <v>51101</v>
      </c>
      <c r="B253" s="169" t="s">
        <v>430</v>
      </c>
      <c r="C253" s="166" t="s">
        <v>21</v>
      </c>
      <c r="D253" s="169" t="s">
        <v>423</v>
      </c>
      <c r="E253" s="167" t="s">
        <v>426</v>
      </c>
      <c r="F253" s="168">
        <v>1080</v>
      </c>
      <c r="G253" s="162">
        <v>30</v>
      </c>
      <c r="H253" s="163">
        <f t="shared" si="19"/>
        <v>324</v>
      </c>
      <c r="I253" s="163">
        <f t="shared" si="20"/>
        <v>756</v>
      </c>
      <c r="J253" s="162">
        <v>10</v>
      </c>
      <c r="K253" s="162">
        <v>10</v>
      </c>
      <c r="L253" s="162">
        <f t="shared" si="21"/>
        <v>120</v>
      </c>
      <c r="M253" s="162">
        <v>120</v>
      </c>
      <c r="N253" s="162">
        <v>0</v>
      </c>
      <c r="O253" s="162">
        <f t="shared" si="22"/>
        <v>6.3</v>
      </c>
      <c r="P253" s="164">
        <f t="shared" si="23"/>
        <v>756</v>
      </c>
      <c r="Q253" s="165">
        <f t="shared" si="24"/>
        <v>324</v>
      </c>
    </row>
    <row r="254" spans="1:17" s="154" customFormat="1">
      <c r="A254" s="225">
        <v>51101</v>
      </c>
      <c r="B254" s="169" t="s">
        <v>431</v>
      </c>
      <c r="C254" s="166" t="s">
        <v>21</v>
      </c>
      <c r="D254" s="169" t="s">
        <v>423</v>
      </c>
      <c r="E254" s="167" t="s">
        <v>426</v>
      </c>
      <c r="F254" s="168">
        <v>1080</v>
      </c>
      <c r="G254" s="162">
        <v>30</v>
      </c>
      <c r="H254" s="163">
        <f t="shared" si="19"/>
        <v>324</v>
      </c>
      <c r="I254" s="163">
        <f t="shared" si="20"/>
        <v>756</v>
      </c>
      <c r="J254" s="162">
        <v>10</v>
      </c>
      <c r="K254" s="162">
        <v>10</v>
      </c>
      <c r="L254" s="162">
        <f t="shared" si="21"/>
        <v>120</v>
      </c>
      <c r="M254" s="162">
        <v>120</v>
      </c>
      <c r="N254" s="162">
        <v>0</v>
      </c>
      <c r="O254" s="162">
        <f t="shared" si="22"/>
        <v>6.3</v>
      </c>
      <c r="P254" s="164">
        <f t="shared" si="23"/>
        <v>756</v>
      </c>
      <c r="Q254" s="165">
        <f t="shared" si="24"/>
        <v>324</v>
      </c>
    </row>
    <row r="255" spans="1:17" s="154" customFormat="1">
      <c r="A255" s="225">
        <v>51101</v>
      </c>
      <c r="B255" s="169" t="s">
        <v>432</v>
      </c>
      <c r="C255" s="166" t="s">
        <v>21</v>
      </c>
      <c r="D255" s="169" t="s">
        <v>423</v>
      </c>
      <c r="E255" s="167" t="s">
        <v>426</v>
      </c>
      <c r="F255" s="168">
        <v>1080</v>
      </c>
      <c r="G255" s="162">
        <v>30</v>
      </c>
      <c r="H255" s="163">
        <f t="shared" si="19"/>
        <v>324</v>
      </c>
      <c r="I255" s="163">
        <f t="shared" si="20"/>
        <v>756</v>
      </c>
      <c r="J255" s="162">
        <v>10</v>
      </c>
      <c r="K255" s="162">
        <v>10</v>
      </c>
      <c r="L255" s="162">
        <f t="shared" si="21"/>
        <v>120</v>
      </c>
      <c r="M255" s="162">
        <v>120</v>
      </c>
      <c r="N255" s="162">
        <v>0</v>
      </c>
      <c r="O255" s="162">
        <f t="shared" si="22"/>
        <v>6.3</v>
      </c>
      <c r="P255" s="164">
        <f t="shared" si="23"/>
        <v>756</v>
      </c>
      <c r="Q255" s="165">
        <f t="shared" si="24"/>
        <v>324</v>
      </c>
    </row>
    <row r="256" spans="1:17" s="154" customFormat="1">
      <c r="A256" s="225">
        <v>51101</v>
      </c>
      <c r="B256" s="169" t="s">
        <v>433</v>
      </c>
      <c r="C256" s="166" t="s">
        <v>21</v>
      </c>
      <c r="D256" s="169" t="s">
        <v>423</v>
      </c>
      <c r="E256" s="167" t="s">
        <v>434</v>
      </c>
      <c r="F256" s="168">
        <v>1080</v>
      </c>
      <c r="G256" s="162">
        <v>30</v>
      </c>
      <c r="H256" s="163">
        <f t="shared" si="19"/>
        <v>324</v>
      </c>
      <c r="I256" s="163">
        <f t="shared" si="20"/>
        <v>756</v>
      </c>
      <c r="J256" s="162">
        <v>10</v>
      </c>
      <c r="K256" s="162">
        <v>10</v>
      </c>
      <c r="L256" s="162">
        <f t="shared" si="21"/>
        <v>120</v>
      </c>
      <c r="M256" s="162">
        <v>120</v>
      </c>
      <c r="N256" s="162">
        <v>0</v>
      </c>
      <c r="O256" s="162">
        <f t="shared" si="22"/>
        <v>6.3</v>
      </c>
      <c r="P256" s="164">
        <f t="shared" si="23"/>
        <v>756</v>
      </c>
      <c r="Q256" s="165">
        <f t="shared" si="24"/>
        <v>324</v>
      </c>
    </row>
    <row r="257" spans="1:17" s="154" customFormat="1">
      <c r="A257" s="225">
        <v>51101</v>
      </c>
      <c r="B257" s="169" t="s">
        <v>435</v>
      </c>
      <c r="C257" s="166" t="s">
        <v>21</v>
      </c>
      <c r="D257" s="169" t="s">
        <v>423</v>
      </c>
      <c r="E257" s="167" t="s">
        <v>426</v>
      </c>
      <c r="F257" s="168">
        <v>1080</v>
      </c>
      <c r="G257" s="162">
        <v>30</v>
      </c>
      <c r="H257" s="163">
        <f t="shared" si="19"/>
        <v>324</v>
      </c>
      <c r="I257" s="163">
        <f t="shared" si="20"/>
        <v>756</v>
      </c>
      <c r="J257" s="162">
        <v>10</v>
      </c>
      <c r="K257" s="162">
        <v>10</v>
      </c>
      <c r="L257" s="162">
        <f t="shared" si="21"/>
        <v>120</v>
      </c>
      <c r="M257" s="162">
        <v>120</v>
      </c>
      <c r="N257" s="162">
        <v>0</v>
      </c>
      <c r="O257" s="162">
        <f t="shared" si="22"/>
        <v>6.3</v>
      </c>
      <c r="P257" s="164">
        <f t="shared" si="23"/>
        <v>756</v>
      </c>
      <c r="Q257" s="165">
        <f t="shared" si="24"/>
        <v>324</v>
      </c>
    </row>
    <row r="258" spans="1:17" s="154" customFormat="1">
      <c r="A258" s="225">
        <v>51101</v>
      </c>
      <c r="B258" s="169" t="s">
        <v>436</v>
      </c>
      <c r="C258" s="166" t="s">
        <v>21</v>
      </c>
      <c r="D258" s="169" t="s">
        <v>423</v>
      </c>
      <c r="E258" s="167" t="s">
        <v>426</v>
      </c>
      <c r="F258" s="168">
        <v>1080</v>
      </c>
      <c r="G258" s="162">
        <v>30</v>
      </c>
      <c r="H258" s="163">
        <f t="shared" si="19"/>
        <v>324</v>
      </c>
      <c r="I258" s="163">
        <f t="shared" si="20"/>
        <v>756</v>
      </c>
      <c r="J258" s="162">
        <v>10</v>
      </c>
      <c r="K258" s="162">
        <v>10</v>
      </c>
      <c r="L258" s="162">
        <f t="shared" si="21"/>
        <v>120</v>
      </c>
      <c r="M258" s="162">
        <v>120</v>
      </c>
      <c r="N258" s="162">
        <v>0</v>
      </c>
      <c r="O258" s="162">
        <f t="shared" si="22"/>
        <v>6.3</v>
      </c>
      <c r="P258" s="164">
        <f t="shared" si="23"/>
        <v>756</v>
      </c>
      <c r="Q258" s="165">
        <f t="shared" si="24"/>
        <v>324</v>
      </c>
    </row>
    <row r="259" spans="1:17" s="154" customFormat="1">
      <c r="A259" s="225">
        <v>51101</v>
      </c>
      <c r="B259" s="169" t="s">
        <v>437</v>
      </c>
      <c r="C259" s="166" t="s">
        <v>21</v>
      </c>
      <c r="D259" s="169" t="s">
        <v>423</v>
      </c>
      <c r="E259" s="167" t="s">
        <v>438</v>
      </c>
      <c r="F259" s="168">
        <v>547</v>
      </c>
      <c r="G259" s="162">
        <v>30</v>
      </c>
      <c r="H259" s="163">
        <f t="shared" si="19"/>
        <v>164.1</v>
      </c>
      <c r="I259" s="163">
        <f t="shared" si="20"/>
        <v>382.9</v>
      </c>
      <c r="J259" s="162">
        <v>10</v>
      </c>
      <c r="K259" s="162">
        <v>10</v>
      </c>
      <c r="L259" s="162">
        <f t="shared" si="21"/>
        <v>120</v>
      </c>
      <c r="M259" s="162">
        <v>120</v>
      </c>
      <c r="N259" s="162">
        <v>0</v>
      </c>
      <c r="O259" s="162">
        <f t="shared" si="22"/>
        <v>3.190833333333333</v>
      </c>
      <c r="P259" s="164">
        <f t="shared" si="23"/>
        <v>382.9</v>
      </c>
      <c r="Q259" s="165">
        <f t="shared" si="24"/>
        <v>164.10000000000002</v>
      </c>
    </row>
    <row r="260" spans="1:17" s="154" customFormat="1">
      <c r="A260" s="225">
        <v>51101</v>
      </c>
      <c r="B260" s="169" t="s">
        <v>439</v>
      </c>
      <c r="C260" s="166" t="s">
        <v>21</v>
      </c>
      <c r="D260" s="169" t="s">
        <v>423</v>
      </c>
      <c r="E260" s="167" t="s">
        <v>438</v>
      </c>
      <c r="F260" s="168">
        <v>547</v>
      </c>
      <c r="G260" s="162">
        <v>30</v>
      </c>
      <c r="H260" s="163">
        <f t="shared" si="19"/>
        <v>164.1</v>
      </c>
      <c r="I260" s="163">
        <f t="shared" si="20"/>
        <v>382.9</v>
      </c>
      <c r="J260" s="162">
        <v>10</v>
      </c>
      <c r="K260" s="162">
        <v>10</v>
      </c>
      <c r="L260" s="162">
        <f t="shared" si="21"/>
        <v>120</v>
      </c>
      <c r="M260" s="162">
        <v>120</v>
      </c>
      <c r="N260" s="162">
        <v>0</v>
      </c>
      <c r="O260" s="162">
        <f t="shared" si="22"/>
        <v>3.190833333333333</v>
      </c>
      <c r="P260" s="164">
        <f t="shared" si="23"/>
        <v>382.9</v>
      </c>
      <c r="Q260" s="165">
        <f t="shared" si="24"/>
        <v>164.10000000000002</v>
      </c>
    </row>
    <row r="261" spans="1:17" s="154" customFormat="1">
      <c r="A261" s="225">
        <v>51101</v>
      </c>
      <c r="B261" s="169" t="s">
        <v>440</v>
      </c>
      <c r="C261" s="166" t="s">
        <v>21</v>
      </c>
      <c r="D261" s="169" t="s">
        <v>423</v>
      </c>
      <c r="E261" s="167" t="s">
        <v>441</v>
      </c>
      <c r="F261" s="168">
        <v>547</v>
      </c>
      <c r="G261" s="162">
        <v>30</v>
      </c>
      <c r="H261" s="163">
        <f t="shared" si="19"/>
        <v>164.1</v>
      </c>
      <c r="I261" s="163">
        <f t="shared" si="20"/>
        <v>382.9</v>
      </c>
      <c r="J261" s="162">
        <v>10</v>
      </c>
      <c r="K261" s="162">
        <v>10</v>
      </c>
      <c r="L261" s="162">
        <f t="shared" si="21"/>
        <v>120</v>
      </c>
      <c r="M261" s="162">
        <v>120</v>
      </c>
      <c r="N261" s="162">
        <v>0</v>
      </c>
      <c r="O261" s="162">
        <f t="shared" si="22"/>
        <v>3.190833333333333</v>
      </c>
      <c r="P261" s="164">
        <f t="shared" si="23"/>
        <v>382.9</v>
      </c>
      <c r="Q261" s="165">
        <f t="shared" si="24"/>
        <v>164.10000000000002</v>
      </c>
    </row>
    <row r="262" spans="1:17" s="154" customFormat="1">
      <c r="A262" s="225">
        <v>51101</v>
      </c>
      <c r="B262" s="169" t="s">
        <v>442</v>
      </c>
      <c r="C262" s="166" t="s">
        <v>21</v>
      </c>
      <c r="D262" s="169" t="s">
        <v>423</v>
      </c>
      <c r="E262" s="167" t="s">
        <v>441</v>
      </c>
      <c r="F262" s="168">
        <v>547</v>
      </c>
      <c r="G262" s="162">
        <v>30</v>
      </c>
      <c r="H262" s="163">
        <f t="shared" si="19"/>
        <v>164.1</v>
      </c>
      <c r="I262" s="163">
        <f t="shared" si="20"/>
        <v>382.9</v>
      </c>
      <c r="J262" s="162">
        <v>10</v>
      </c>
      <c r="K262" s="162">
        <v>10</v>
      </c>
      <c r="L262" s="162">
        <f t="shared" si="21"/>
        <v>120</v>
      </c>
      <c r="M262" s="162">
        <v>120</v>
      </c>
      <c r="N262" s="162">
        <v>0</v>
      </c>
      <c r="O262" s="162">
        <f t="shared" si="22"/>
        <v>3.190833333333333</v>
      </c>
      <c r="P262" s="164">
        <f t="shared" si="23"/>
        <v>382.9</v>
      </c>
      <c r="Q262" s="165">
        <f t="shared" si="24"/>
        <v>164.10000000000002</v>
      </c>
    </row>
    <row r="263" spans="1:17" s="154" customFormat="1">
      <c r="A263" s="225">
        <v>51101</v>
      </c>
      <c r="B263" s="169" t="s">
        <v>443</v>
      </c>
      <c r="C263" s="166" t="s">
        <v>21</v>
      </c>
      <c r="D263" s="169" t="s">
        <v>423</v>
      </c>
      <c r="E263" s="167" t="s">
        <v>438</v>
      </c>
      <c r="F263" s="168">
        <v>547</v>
      </c>
      <c r="G263" s="162">
        <v>30</v>
      </c>
      <c r="H263" s="163">
        <f t="shared" si="19"/>
        <v>164.1</v>
      </c>
      <c r="I263" s="163">
        <f t="shared" si="20"/>
        <v>382.9</v>
      </c>
      <c r="J263" s="162">
        <v>10</v>
      </c>
      <c r="K263" s="162">
        <v>10</v>
      </c>
      <c r="L263" s="162">
        <f t="shared" si="21"/>
        <v>120</v>
      </c>
      <c r="M263" s="162">
        <v>120</v>
      </c>
      <c r="N263" s="162">
        <v>0</v>
      </c>
      <c r="O263" s="162">
        <f t="shared" si="22"/>
        <v>3.190833333333333</v>
      </c>
      <c r="P263" s="164">
        <f t="shared" si="23"/>
        <v>382.9</v>
      </c>
      <c r="Q263" s="165">
        <f t="shared" si="24"/>
        <v>164.10000000000002</v>
      </c>
    </row>
    <row r="264" spans="1:17" s="154" customFormat="1">
      <c r="A264" s="225">
        <v>51101</v>
      </c>
      <c r="B264" s="169" t="s">
        <v>444</v>
      </c>
      <c r="C264" s="166" t="s">
        <v>21</v>
      </c>
      <c r="D264" s="169" t="s">
        <v>423</v>
      </c>
      <c r="E264" s="167" t="s">
        <v>441</v>
      </c>
      <c r="F264" s="168">
        <v>547</v>
      </c>
      <c r="G264" s="162">
        <v>30</v>
      </c>
      <c r="H264" s="163">
        <f t="shared" ref="H264:H327" si="25">F264*G264%</f>
        <v>164.1</v>
      </c>
      <c r="I264" s="163">
        <f t="shared" ref="I264:I327" si="26">F264-H264</f>
        <v>382.9</v>
      </c>
      <c r="J264" s="162">
        <v>10</v>
      </c>
      <c r="K264" s="162">
        <v>10</v>
      </c>
      <c r="L264" s="162">
        <f t="shared" ref="L264:L327" si="27">J264*12</f>
        <v>120</v>
      </c>
      <c r="M264" s="162">
        <v>120</v>
      </c>
      <c r="N264" s="162">
        <v>0</v>
      </c>
      <c r="O264" s="162">
        <f t="shared" ref="O264:O327" si="28">I264/L264</f>
        <v>3.190833333333333</v>
      </c>
      <c r="P264" s="164">
        <f t="shared" ref="P264:P327" si="29">O264*M264</f>
        <v>382.9</v>
      </c>
      <c r="Q264" s="165">
        <f t="shared" ref="Q264:Q327" si="30">F264-P264</f>
        <v>164.10000000000002</v>
      </c>
    </row>
    <row r="265" spans="1:17" s="154" customFormat="1">
      <c r="A265" s="225">
        <v>51101</v>
      </c>
      <c r="B265" s="169" t="s">
        <v>445</v>
      </c>
      <c r="C265" s="166" t="s">
        <v>21</v>
      </c>
      <c r="D265" s="169" t="s">
        <v>423</v>
      </c>
      <c r="E265" s="167" t="s">
        <v>441</v>
      </c>
      <c r="F265" s="168">
        <v>547</v>
      </c>
      <c r="G265" s="162">
        <v>30</v>
      </c>
      <c r="H265" s="163">
        <f t="shared" si="25"/>
        <v>164.1</v>
      </c>
      <c r="I265" s="163">
        <f t="shared" si="26"/>
        <v>382.9</v>
      </c>
      <c r="J265" s="162">
        <v>10</v>
      </c>
      <c r="K265" s="162">
        <v>10</v>
      </c>
      <c r="L265" s="162">
        <f t="shared" si="27"/>
        <v>120</v>
      </c>
      <c r="M265" s="162">
        <v>120</v>
      </c>
      <c r="N265" s="162">
        <v>0</v>
      </c>
      <c r="O265" s="162">
        <f t="shared" si="28"/>
        <v>3.190833333333333</v>
      </c>
      <c r="P265" s="164">
        <f t="shared" si="29"/>
        <v>382.9</v>
      </c>
      <c r="Q265" s="165">
        <f t="shared" si="30"/>
        <v>164.10000000000002</v>
      </c>
    </row>
    <row r="266" spans="1:17" s="154" customFormat="1">
      <c r="A266" s="225">
        <v>51101</v>
      </c>
      <c r="B266" s="169" t="s">
        <v>446</v>
      </c>
      <c r="C266" s="166" t="s">
        <v>21</v>
      </c>
      <c r="D266" s="169" t="s">
        <v>423</v>
      </c>
      <c r="E266" s="167" t="s">
        <v>447</v>
      </c>
      <c r="F266" s="168">
        <v>2016</v>
      </c>
      <c r="G266" s="162">
        <v>30</v>
      </c>
      <c r="H266" s="163">
        <f t="shared" si="25"/>
        <v>604.79999999999995</v>
      </c>
      <c r="I266" s="163">
        <f t="shared" si="26"/>
        <v>1411.2</v>
      </c>
      <c r="J266" s="162">
        <v>10</v>
      </c>
      <c r="K266" s="162">
        <v>10</v>
      </c>
      <c r="L266" s="162">
        <f t="shared" si="27"/>
        <v>120</v>
      </c>
      <c r="M266" s="162">
        <v>120</v>
      </c>
      <c r="N266" s="162">
        <v>0</v>
      </c>
      <c r="O266" s="162">
        <f t="shared" si="28"/>
        <v>11.76</v>
      </c>
      <c r="P266" s="164">
        <f t="shared" si="29"/>
        <v>1411.2</v>
      </c>
      <c r="Q266" s="165">
        <f t="shared" si="30"/>
        <v>604.79999999999995</v>
      </c>
    </row>
    <row r="267" spans="1:17" s="154" customFormat="1">
      <c r="A267" s="225">
        <v>51101</v>
      </c>
      <c r="B267" s="169" t="s">
        <v>448</v>
      </c>
      <c r="C267" s="166" t="s">
        <v>21</v>
      </c>
      <c r="D267" s="169" t="s">
        <v>449</v>
      </c>
      <c r="E267" s="167" t="s">
        <v>450</v>
      </c>
      <c r="F267" s="168">
        <v>1627.67</v>
      </c>
      <c r="G267" s="162">
        <v>30</v>
      </c>
      <c r="H267" s="163">
        <f t="shared" si="25"/>
        <v>488.30099999999999</v>
      </c>
      <c r="I267" s="163">
        <f t="shared" si="26"/>
        <v>1139.3690000000001</v>
      </c>
      <c r="J267" s="162">
        <v>10</v>
      </c>
      <c r="K267" s="162">
        <v>10</v>
      </c>
      <c r="L267" s="162">
        <f t="shared" si="27"/>
        <v>120</v>
      </c>
      <c r="M267" s="162">
        <v>120</v>
      </c>
      <c r="N267" s="162">
        <v>0</v>
      </c>
      <c r="O267" s="162">
        <f t="shared" si="28"/>
        <v>9.494741666666668</v>
      </c>
      <c r="P267" s="164">
        <f t="shared" si="29"/>
        <v>1139.3690000000001</v>
      </c>
      <c r="Q267" s="165">
        <f t="shared" si="30"/>
        <v>488.30099999999993</v>
      </c>
    </row>
    <row r="268" spans="1:17" s="154" customFormat="1">
      <c r="A268" s="225">
        <v>51101</v>
      </c>
      <c r="B268" s="169" t="s">
        <v>451</v>
      </c>
      <c r="C268" s="166" t="s">
        <v>21</v>
      </c>
      <c r="D268" s="169" t="s">
        <v>449</v>
      </c>
      <c r="E268" s="167" t="s">
        <v>450</v>
      </c>
      <c r="F268" s="168">
        <v>1627.67</v>
      </c>
      <c r="G268" s="162">
        <v>30</v>
      </c>
      <c r="H268" s="163">
        <f t="shared" si="25"/>
        <v>488.30099999999999</v>
      </c>
      <c r="I268" s="163">
        <f t="shared" si="26"/>
        <v>1139.3690000000001</v>
      </c>
      <c r="J268" s="162">
        <v>10</v>
      </c>
      <c r="K268" s="162">
        <v>10</v>
      </c>
      <c r="L268" s="162">
        <f t="shared" si="27"/>
        <v>120</v>
      </c>
      <c r="M268" s="162">
        <v>120</v>
      </c>
      <c r="N268" s="162">
        <v>0</v>
      </c>
      <c r="O268" s="162">
        <f t="shared" si="28"/>
        <v>9.494741666666668</v>
      </c>
      <c r="P268" s="164">
        <f t="shared" si="29"/>
        <v>1139.3690000000001</v>
      </c>
      <c r="Q268" s="165">
        <f t="shared" si="30"/>
        <v>488.30099999999993</v>
      </c>
    </row>
    <row r="269" spans="1:17" s="154" customFormat="1">
      <c r="A269" s="225">
        <v>51101</v>
      </c>
      <c r="B269" s="169" t="s">
        <v>452</v>
      </c>
      <c r="C269" s="166" t="s">
        <v>21</v>
      </c>
      <c r="D269" s="169" t="s">
        <v>449</v>
      </c>
      <c r="E269" s="167" t="s">
        <v>453</v>
      </c>
      <c r="F269" s="168">
        <v>2183.1999999999998</v>
      </c>
      <c r="G269" s="162">
        <v>30</v>
      </c>
      <c r="H269" s="163">
        <f t="shared" si="25"/>
        <v>654.95999999999992</v>
      </c>
      <c r="I269" s="163">
        <f t="shared" si="26"/>
        <v>1528.2399999999998</v>
      </c>
      <c r="J269" s="162">
        <v>10</v>
      </c>
      <c r="K269" s="162">
        <v>10</v>
      </c>
      <c r="L269" s="162">
        <f t="shared" si="27"/>
        <v>120</v>
      </c>
      <c r="M269" s="162">
        <v>120</v>
      </c>
      <c r="N269" s="162">
        <v>0</v>
      </c>
      <c r="O269" s="162">
        <f t="shared" si="28"/>
        <v>12.735333333333331</v>
      </c>
      <c r="P269" s="164">
        <f t="shared" si="29"/>
        <v>1528.2399999999998</v>
      </c>
      <c r="Q269" s="165">
        <f t="shared" si="30"/>
        <v>654.96</v>
      </c>
    </row>
    <row r="270" spans="1:17" s="154" customFormat="1">
      <c r="A270" s="225">
        <v>51101</v>
      </c>
      <c r="B270" s="169" t="s">
        <v>454</v>
      </c>
      <c r="C270" s="166" t="s">
        <v>21</v>
      </c>
      <c r="D270" s="169" t="s">
        <v>449</v>
      </c>
      <c r="E270" s="167" t="s">
        <v>453</v>
      </c>
      <c r="F270" s="168">
        <v>2183.1999999999998</v>
      </c>
      <c r="G270" s="162">
        <v>30</v>
      </c>
      <c r="H270" s="163">
        <f t="shared" si="25"/>
        <v>654.95999999999992</v>
      </c>
      <c r="I270" s="163">
        <f t="shared" si="26"/>
        <v>1528.2399999999998</v>
      </c>
      <c r="J270" s="162">
        <v>10</v>
      </c>
      <c r="K270" s="162">
        <v>10</v>
      </c>
      <c r="L270" s="162">
        <f t="shared" si="27"/>
        <v>120</v>
      </c>
      <c r="M270" s="162">
        <v>120</v>
      </c>
      <c r="N270" s="162">
        <v>0</v>
      </c>
      <c r="O270" s="162">
        <f t="shared" si="28"/>
        <v>12.735333333333331</v>
      </c>
      <c r="P270" s="164">
        <f t="shared" si="29"/>
        <v>1528.2399999999998</v>
      </c>
      <c r="Q270" s="165">
        <f t="shared" si="30"/>
        <v>654.96</v>
      </c>
    </row>
    <row r="271" spans="1:17" s="154" customFormat="1" ht="24">
      <c r="A271" s="225">
        <v>51101</v>
      </c>
      <c r="B271" s="169" t="s">
        <v>455</v>
      </c>
      <c r="C271" s="166" t="s">
        <v>21</v>
      </c>
      <c r="D271" s="169" t="s">
        <v>449</v>
      </c>
      <c r="E271" s="167" t="s">
        <v>456</v>
      </c>
      <c r="F271" s="168">
        <v>1107.19</v>
      </c>
      <c r="G271" s="162">
        <v>30</v>
      </c>
      <c r="H271" s="163">
        <f t="shared" si="25"/>
        <v>332.15699999999998</v>
      </c>
      <c r="I271" s="163">
        <f t="shared" si="26"/>
        <v>775.03300000000013</v>
      </c>
      <c r="J271" s="162">
        <v>10</v>
      </c>
      <c r="K271" s="162">
        <v>10</v>
      </c>
      <c r="L271" s="162">
        <f t="shared" si="27"/>
        <v>120</v>
      </c>
      <c r="M271" s="162">
        <v>120</v>
      </c>
      <c r="N271" s="162">
        <v>0</v>
      </c>
      <c r="O271" s="162">
        <f t="shared" si="28"/>
        <v>6.4586083333333342</v>
      </c>
      <c r="P271" s="164">
        <f t="shared" si="29"/>
        <v>775.03300000000013</v>
      </c>
      <c r="Q271" s="165">
        <f t="shared" si="30"/>
        <v>332.15699999999993</v>
      </c>
    </row>
    <row r="272" spans="1:17" s="154" customFormat="1">
      <c r="A272" s="225">
        <v>51101</v>
      </c>
      <c r="B272" s="169" t="s">
        <v>457</v>
      </c>
      <c r="C272" s="166" t="s">
        <v>21</v>
      </c>
      <c r="D272" s="169" t="s">
        <v>449</v>
      </c>
      <c r="E272" s="167" t="s">
        <v>458</v>
      </c>
      <c r="F272" s="168">
        <v>1107.19</v>
      </c>
      <c r="G272" s="162">
        <v>30</v>
      </c>
      <c r="H272" s="163">
        <f t="shared" si="25"/>
        <v>332.15699999999998</v>
      </c>
      <c r="I272" s="163">
        <f t="shared" si="26"/>
        <v>775.03300000000013</v>
      </c>
      <c r="J272" s="162">
        <v>10</v>
      </c>
      <c r="K272" s="162">
        <v>10</v>
      </c>
      <c r="L272" s="162">
        <f t="shared" si="27"/>
        <v>120</v>
      </c>
      <c r="M272" s="162">
        <v>120</v>
      </c>
      <c r="N272" s="162">
        <v>0</v>
      </c>
      <c r="O272" s="162">
        <f t="shared" si="28"/>
        <v>6.4586083333333342</v>
      </c>
      <c r="P272" s="164">
        <f t="shared" si="29"/>
        <v>775.03300000000013</v>
      </c>
      <c r="Q272" s="165">
        <f t="shared" si="30"/>
        <v>332.15699999999993</v>
      </c>
    </row>
    <row r="273" spans="1:17" s="154" customFormat="1">
      <c r="A273" s="225">
        <v>51101</v>
      </c>
      <c r="B273" s="169" t="s">
        <v>459</v>
      </c>
      <c r="C273" s="166" t="s">
        <v>21</v>
      </c>
      <c r="D273" s="169" t="s">
        <v>449</v>
      </c>
      <c r="E273" s="167" t="s">
        <v>458</v>
      </c>
      <c r="F273" s="168">
        <v>1107.19</v>
      </c>
      <c r="G273" s="162">
        <v>30</v>
      </c>
      <c r="H273" s="163">
        <f t="shared" si="25"/>
        <v>332.15699999999998</v>
      </c>
      <c r="I273" s="163">
        <f t="shared" si="26"/>
        <v>775.03300000000013</v>
      </c>
      <c r="J273" s="162">
        <v>10</v>
      </c>
      <c r="K273" s="162">
        <v>10</v>
      </c>
      <c r="L273" s="162">
        <f t="shared" si="27"/>
        <v>120</v>
      </c>
      <c r="M273" s="162">
        <v>120</v>
      </c>
      <c r="N273" s="162">
        <v>0</v>
      </c>
      <c r="O273" s="162">
        <f t="shared" si="28"/>
        <v>6.4586083333333342</v>
      </c>
      <c r="P273" s="164">
        <f t="shared" si="29"/>
        <v>775.03300000000013</v>
      </c>
      <c r="Q273" s="165">
        <f t="shared" si="30"/>
        <v>332.15699999999993</v>
      </c>
    </row>
    <row r="274" spans="1:17" s="154" customFormat="1">
      <c r="A274" s="225">
        <v>51101</v>
      </c>
      <c r="B274" s="169" t="s">
        <v>460</v>
      </c>
      <c r="C274" s="166" t="s">
        <v>21</v>
      </c>
      <c r="D274" s="169" t="s">
        <v>449</v>
      </c>
      <c r="E274" s="167" t="s">
        <v>458</v>
      </c>
      <c r="F274" s="168">
        <v>1107.19</v>
      </c>
      <c r="G274" s="162">
        <v>30</v>
      </c>
      <c r="H274" s="163">
        <f t="shared" si="25"/>
        <v>332.15699999999998</v>
      </c>
      <c r="I274" s="163">
        <f t="shared" si="26"/>
        <v>775.03300000000013</v>
      </c>
      <c r="J274" s="162">
        <v>10</v>
      </c>
      <c r="K274" s="162">
        <v>10</v>
      </c>
      <c r="L274" s="162">
        <f t="shared" si="27"/>
        <v>120</v>
      </c>
      <c r="M274" s="162">
        <v>120</v>
      </c>
      <c r="N274" s="162">
        <v>0</v>
      </c>
      <c r="O274" s="162">
        <f t="shared" si="28"/>
        <v>6.4586083333333342</v>
      </c>
      <c r="P274" s="164">
        <f t="shared" si="29"/>
        <v>775.03300000000013</v>
      </c>
      <c r="Q274" s="165">
        <f t="shared" si="30"/>
        <v>332.15699999999993</v>
      </c>
    </row>
    <row r="275" spans="1:17" s="154" customFormat="1">
      <c r="A275" s="225">
        <v>51101</v>
      </c>
      <c r="B275" s="169" t="s">
        <v>461</v>
      </c>
      <c r="C275" s="166" t="s">
        <v>21</v>
      </c>
      <c r="D275" s="169" t="s">
        <v>449</v>
      </c>
      <c r="E275" s="167" t="s">
        <v>458</v>
      </c>
      <c r="F275" s="168">
        <v>1107.19</v>
      </c>
      <c r="G275" s="162">
        <v>30</v>
      </c>
      <c r="H275" s="163">
        <f t="shared" si="25"/>
        <v>332.15699999999998</v>
      </c>
      <c r="I275" s="163">
        <f t="shared" si="26"/>
        <v>775.03300000000013</v>
      </c>
      <c r="J275" s="162">
        <v>10</v>
      </c>
      <c r="K275" s="162">
        <v>10</v>
      </c>
      <c r="L275" s="162">
        <f t="shared" si="27"/>
        <v>120</v>
      </c>
      <c r="M275" s="162">
        <v>120</v>
      </c>
      <c r="N275" s="162">
        <v>0</v>
      </c>
      <c r="O275" s="162">
        <f t="shared" si="28"/>
        <v>6.4586083333333342</v>
      </c>
      <c r="P275" s="164">
        <f t="shared" si="29"/>
        <v>775.03300000000013</v>
      </c>
      <c r="Q275" s="165">
        <f t="shared" si="30"/>
        <v>332.15699999999993</v>
      </c>
    </row>
    <row r="276" spans="1:17" s="154" customFormat="1">
      <c r="A276" s="225">
        <v>51101</v>
      </c>
      <c r="B276" s="169" t="s">
        <v>462</v>
      </c>
      <c r="C276" s="166" t="s">
        <v>21</v>
      </c>
      <c r="D276" s="169" t="s">
        <v>449</v>
      </c>
      <c r="E276" s="167" t="s">
        <v>463</v>
      </c>
      <c r="F276" s="168">
        <v>1107.19</v>
      </c>
      <c r="G276" s="162">
        <v>30</v>
      </c>
      <c r="H276" s="163">
        <f t="shared" si="25"/>
        <v>332.15699999999998</v>
      </c>
      <c r="I276" s="163">
        <f t="shared" si="26"/>
        <v>775.03300000000013</v>
      </c>
      <c r="J276" s="162">
        <v>10</v>
      </c>
      <c r="K276" s="162">
        <v>10</v>
      </c>
      <c r="L276" s="162">
        <f t="shared" si="27"/>
        <v>120</v>
      </c>
      <c r="M276" s="162">
        <v>120</v>
      </c>
      <c r="N276" s="162">
        <v>0</v>
      </c>
      <c r="O276" s="162">
        <f t="shared" si="28"/>
        <v>6.4586083333333342</v>
      </c>
      <c r="P276" s="164">
        <f t="shared" si="29"/>
        <v>775.03300000000013</v>
      </c>
      <c r="Q276" s="165">
        <f t="shared" si="30"/>
        <v>332.15699999999993</v>
      </c>
    </row>
    <row r="277" spans="1:17" s="154" customFormat="1" ht="24">
      <c r="A277" s="225">
        <v>51101</v>
      </c>
      <c r="B277" s="169" t="s">
        <v>464</v>
      </c>
      <c r="C277" s="166" t="s">
        <v>21</v>
      </c>
      <c r="D277" s="169" t="s">
        <v>449</v>
      </c>
      <c r="E277" s="167" t="s">
        <v>465</v>
      </c>
      <c r="F277" s="168">
        <v>928.53</v>
      </c>
      <c r="G277" s="162">
        <v>30</v>
      </c>
      <c r="H277" s="163">
        <f t="shared" si="25"/>
        <v>278.55899999999997</v>
      </c>
      <c r="I277" s="163">
        <f t="shared" si="26"/>
        <v>649.971</v>
      </c>
      <c r="J277" s="162">
        <v>10</v>
      </c>
      <c r="K277" s="162">
        <v>10</v>
      </c>
      <c r="L277" s="162">
        <f t="shared" si="27"/>
        <v>120</v>
      </c>
      <c r="M277" s="162">
        <v>120</v>
      </c>
      <c r="N277" s="162">
        <v>0</v>
      </c>
      <c r="O277" s="162">
        <f t="shared" si="28"/>
        <v>5.4164250000000003</v>
      </c>
      <c r="P277" s="164">
        <f t="shared" si="29"/>
        <v>649.971</v>
      </c>
      <c r="Q277" s="165">
        <f t="shared" si="30"/>
        <v>278.55899999999997</v>
      </c>
    </row>
    <row r="278" spans="1:17" s="154" customFormat="1">
      <c r="A278" s="225">
        <v>51101</v>
      </c>
      <c r="B278" s="169" t="s">
        <v>466</v>
      </c>
      <c r="C278" s="166" t="s">
        <v>21</v>
      </c>
      <c r="D278" s="169" t="s">
        <v>449</v>
      </c>
      <c r="E278" s="167" t="s">
        <v>467</v>
      </c>
      <c r="F278" s="168">
        <v>1964.36</v>
      </c>
      <c r="G278" s="162">
        <v>30</v>
      </c>
      <c r="H278" s="163">
        <f t="shared" si="25"/>
        <v>589.30799999999999</v>
      </c>
      <c r="I278" s="163">
        <f t="shared" si="26"/>
        <v>1375.0519999999999</v>
      </c>
      <c r="J278" s="162">
        <v>10</v>
      </c>
      <c r="K278" s="162">
        <v>10</v>
      </c>
      <c r="L278" s="162">
        <f t="shared" si="27"/>
        <v>120</v>
      </c>
      <c r="M278" s="162">
        <v>120</v>
      </c>
      <c r="N278" s="162">
        <v>0</v>
      </c>
      <c r="O278" s="162">
        <f t="shared" si="28"/>
        <v>11.458766666666666</v>
      </c>
      <c r="P278" s="164">
        <f t="shared" si="29"/>
        <v>1375.0519999999999</v>
      </c>
      <c r="Q278" s="165">
        <f t="shared" si="30"/>
        <v>589.30799999999999</v>
      </c>
    </row>
    <row r="279" spans="1:17" s="154" customFormat="1">
      <c r="A279" s="225">
        <v>51101</v>
      </c>
      <c r="B279" s="169" t="s">
        <v>468</v>
      </c>
      <c r="C279" s="166" t="s">
        <v>21</v>
      </c>
      <c r="D279" s="166" t="s">
        <v>469</v>
      </c>
      <c r="E279" s="167" t="s">
        <v>470</v>
      </c>
      <c r="F279" s="168">
        <v>2508</v>
      </c>
      <c r="G279" s="162">
        <v>30</v>
      </c>
      <c r="H279" s="163">
        <f t="shared" si="25"/>
        <v>752.4</v>
      </c>
      <c r="I279" s="163">
        <f t="shared" si="26"/>
        <v>1755.6</v>
      </c>
      <c r="J279" s="162">
        <v>10</v>
      </c>
      <c r="K279" s="162">
        <v>10</v>
      </c>
      <c r="L279" s="162">
        <f t="shared" si="27"/>
        <v>120</v>
      </c>
      <c r="M279" s="162">
        <v>120</v>
      </c>
      <c r="N279" s="162">
        <v>0</v>
      </c>
      <c r="O279" s="162">
        <f t="shared" si="28"/>
        <v>14.629999999999999</v>
      </c>
      <c r="P279" s="164">
        <f t="shared" si="29"/>
        <v>1755.6</v>
      </c>
      <c r="Q279" s="165">
        <f t="shared" si="30"/>
        <v>752.40000000000009</v>
      </c>
    </row>
    <row r="280" spans="1:17" s="154" customFormat="1">
      <c r="A280" s="225">
        <v>51101</v>
      </c>
      <c r="B280" s="169" t="s">
        <v>471</v>
      </c>
      <c r="C280" s="166" t="s">
        <v>21</v>
      </c>
      <c r="D280" s="166" t="s">
        <v>469</v>
      </c>
      <c r="E280" s="167" t="s">
        <v>470</v>
      </c>
      <c r="F280" s="168">
        <v>2508</v>
      </c>
      <c r="G280" s="162">
        <v>30</v>
      </c>
      <c r="H280" s="163">
        <f t="shared" si="25"/>
        <v>752.4</v>
      </c>
      <c r="I280" s="163">
        <f t="shared" si="26"/>
        <v>1755.6</v>
      </c>
      <c r="J280" s="162">
        <v>10</v>
      </c>
      <c r="K280" s="162">
        <v>10</v>
      </c>
      <c r="L280" s="162">
        <f t="shared" si="27"/>
        <v>120</v>
      </c>
      <c r="M280" s="162">
        <v>120</v>
      </c>
      <c r="N280" s="162">
        <v>0</v>
      </c>
      <c r="O280" s="162">
        <f t="shared" si="28"/>
        <v>14.629999999999999</v>
      </c>
      <c r="P280" s="164">
        <f t="shared" si="29"/>
        <v>1755.6</v>
      </c>
      <c r="Q280" s="165">
        <f t="shared" si="30"/>
        <v>752.40000000000009</v>
      </c>
    </row>
    <row r="281" spans="1:17" s="154" customFormat="1">
      <c r="A281" s="225">
        <v>51101</v>
      </c>
      <c r="B281" s="169" t="s">
        <v>472</v>
      </c>
      <c r="C281" s="166" t="s">
        <v>21</v>
      </c>
      <c r="D281" s="166" t="s">
        <v>469</v>
      </c>
      <c r="E281" s="167" t="s">
        <v>470</v>
      </c>
      <c r="F281" s="168">
        <v>2508</v>
      </c>
      <c r="G281" s="162">
        <v>30</v>
      </c>
      <c r="H281" s="163">
        <f t="shared" si="25"/>
        <v>752.4</v>
      </c>
      <c r="I281" s="163">
        <f t="shared" si="26"/>
        <v>1755.6</v>
      </c>
      <c r="J281" s="162">
        <v>10</v>
      </c>
      <c r="K281" s="162">
        <v>10</v>
      </c>
      <c r="L281" s="162">
        <f t="shared" si="27"/>
        <v>120</v>
      </c>
      <c r="M281" s="162">
        <v>120</v>
      </c>
      <c r="N281" s="162">
        <v>0</v>
      </c>
      <c r="O281" s="162">
        <f t="shared" si="28"/>
        <v>14.629999999999999</v>
      </c>
      <c r="P281" s="164">
        <f t="shared" si="29"/>
        <v>1755.6</v>
      </c>
      <c r="Q281" s="165">
        <f t="shared" si="30"/>
        <v>752.40000000000009</v>
      </c>
    </row>
    <row r="282" spans="1:17" s="154" customFormat="1" ht="24">
      <c r="A282" s="225">
        <v>51101</v>
      </c>
      <c r="B282" s="169" t="s">
        <v>473</v>
      </c>
      <c r="C282" s="166" t="s">
        <v>21</v>
      </c>
      <c r="D282" s="166" t="s">
        <v>474</v>
      </c>
      <c r="E282" s="167" t="s">
        <v>475</v>
      </c>
      <c r="F282" s="168">
        <v>4660</v>
      </c>
      <c r="G282" s="162">
        <v>30</v>
      </c>
      <c r="H282" s="163">
        <f t="shared" si="25"/>
        <v>1398</v>
      </c>
      <c r="I282" s="163">
        <f t="shared" si="26"/>
        <v>3262</v>
      </c>
      <c r="J282" s="162">
        <v>10</v>
      </c>
      <c r="K282" s="162">
        <v>10</v>
      </c>
      <c r="L282" s="162">
        <f t="shared" si="27"/>
        <v>120</v>
      </c>
      <c r="M282" s="162">
        <v>120</v>
      </c>
      <c r="N282" s="162">
        <v>0</v>
      </c>
      <c r="O282" s="162">
        <f t="shared" si="28"/>
        <v>27.183333333333334</v>
      </c>
      <c r="P282" s="164">
        <f t="shared" si="29"/>
        <v>3262</v>
      </c>
      <c r="Q282" s="165">
        <f t="shared" si="30"/>
        <v>1398</v>
      </c>
    </row>
    <row r="283" spans="1:17" s="154" customFormat="1" ht="36">
      <c r="A283" s="225">
        <v>51101</v>
      </c>
      <c r="B283" s="169" t="s">
        <v>476</v>
      </c>
      <c r="C283" s="166" t="s">
        <v>21</v>
      </c>
      <c r="D283" s="166" t="s">
        <v>474</v>
      </c>
      <c r="E283" s="167" t="s">
        <v>477</v>
      </c>
      <c r="F283" s="168">
        <v>3552</v>
      </c>
      <c r="G283" s="162">
        <v>30</v>
      </c>
      <c r="H283" s="163">
        <f t="shared" si="25"/>
        <v>1065.5999999999999</v>
      </c>
      <c r="I283" s="163">
        <f t="shared" si="26"/>
        <v>2486.4</v>
      </c>
      <c r="J283" s="162">
        <v>10</v>
      </c>
      <c r="K283" s="162">
        <v>10</v>
      </c>
      <c r="L283" s="162">
        <f t="shared" si="27"/>
        <v>120</v>
      </c>
      <c r="M283" s="162">
        <v>120</v>
      </c>
      <c r="N283" s="162">
        <v>0</v>
      </c>
      <c r="O283" s="162">
        <f t="shared" si="28"/>
        <v>20.720000000000002</v>
      </c>
      <c r="P283" s="164">
        <f t="shared" si="29"/>
        <v>2486.4</v>
      </c>
      <c r="Q283" s="165">
        <f t="shared" si="30"/>
        <v>1065.5999999999999</v>
      </c>
    </row>
    <row r="284" spans="1:17" s="154" customFormat="1" ht="24">
      <c r="A284" s="225">
        <v>51101</v>
      </c>
      <c r="B284" s="169" t="s">
        <v>478</v>
      </c>
      <c r="C284" s="166" t="s">
        <v>21</v>
      </c>
      <c r="D284" s="166" t="s">
        <v>474</v>
      </c>
      <c r="E284" s="167" t="s">
        <v>479</v>
      </c>
      <c r="F284" s="168">
        <v>2903</v>
      </c>
      <c r="G284" s="162">
        <v>30</v>
      </c>
      <c r="H284" s="163">
        <f t="shared" si="25"/>
        <v>870.9</v>
      </c>
      <c r="I284" s="163">
        <f t="shared" si="26"/>
        <v>2032.1</v>
      </c>
      <c r="J284" s="162">
        <v>10</v>
      </c>
      <c r="K284" s="162">
        <v>10</v>
      </c>
      <c r="L284" s="162">
        <f t="shared" si="27"/>
        <v>120</v>
      </c>
      <c r="M284" s="162">
        <v>120</v>
      </c>
      <c r="N284" s="162">
        <v>0</v>
      </c>
      <c r="O284" s="162">
        <f t="shared" si="28"/>
        <v>16.934166666666666</v>
      </c>
      <c r="P284" s="164">
        <f t="shared" si="29"/>
        <v>2032.1</v>
      </c>
      <c r="Q284" s="165">
        <f t="shared" si="30"/>
        <v>870.90000000000009</v>
      </c>
    </row>
    <row r="285" spans="1:17" s="154" customFormat="1">
      <c r="A285" s="225">
        <v>51101</v>
      </c>
      <c r="B285" s="169" t="s">
        <v>480</v>
      </c>
      <c r="C285" s="166" t="s">
        <v>21</v>
      </c>
      <c r="D285" s="166" t="s">
        <v>474</v>
      </c>
      <c r="E285" s="167" t="s">
        <v>481</v>
      </c>
      <c r="F285" s="168">
        <v>3439</v>
      </c>
      <c r="G285" s="162">
        <v>30</v>
      </c>
      <c r="H285" s="163">
        <f t="shared" si="25"/>
        <v>1031.7</v>
      </c>
      <c r="I285" s="163">
        <f t="shared" si="26"/>
        <v>2407.3000000000002</v>
      </c>
      <c r="J285" s="162">
        <v>10</v>
      </c>
      <c r="K285" s="162">
        <v>10</v>
      </c>
      <c r="L285" s="162">
        <f t="shared" si="27"/>
        <v>120</v>
      </c>
      <c r="M285" s="162">
        <v>120</v>
      </c>
      <c r="N285" s="162">
        <v>0</v>
      </c>
      <c r="O285" s="162">
        <f t="shared" si="28"/>
        <v>20.060833333333335</v>
      </c>
      <c r="P285" s="164">
        <f t="shared" si="29"/>
        <v>2407.3000000000002</v>
      </c>
      <c r="Q285" s="165">
        <f t="shared" si="30"/>
        <v>1031.6999999999998</v>
      </c>
    </row>
    <row r="286" spans="1:17" s="154" customFormat="1">
      <c r="A286" s="225">
        <v>51101</v>
      </c>
      <c r="B286" s="166" t="s">
        <v>482</v>
      </c>
      <c r="C286" s="166" t="s">
        <v>21</v>
      </c>
      <c r="D286" s="166" t="s">
        <v>22</v>
      </c>
      <c r="E286" s="167" t="s">
        <v>483</v>
      </c>
      <c r="F286" s="168">
        <v>1</v>
      </c>
      <c r="G286" s="162">
        <v>30</v>
      </c>
      <c r="H286" s="163">
        <f t="shared" si="25"/>
        <v>0.3</v>
      </c>
      <c r="I286" s="163">
        <f t="shared" si="26"/>
        <v>0.7</v>
      </c>
      <c r="J286" s="162">
        <v>10</v>
      </c>
      <c r="K286" s="162">
        <v>10</v>
      </c>
      <c r="L286" s="162">
        <f t="shared" si="27"/>
        <v>120</v>
      </c>
      <c r="M286" s="162">
        <v>120</v>
      </c>
      <c r="N286" s="162">
        <v>0</v>
      </c>
      <c r="O286" s="162">
        <f t="shared" si="28"/>
        <v>5.8333333333333327E-3</v>
      </c>
      <c r="P286" s="164">
        <f t="shared" si="29"/>
        <v>0.7</v>
      </c>
      <c r="Q286" s="165">
        <f t="shared" si="30"/>
        <v>0.30000000000000004</v>
      </c>
    </row>
    <row r="287" spans="1:17" s="154" customFormat="1">
      <c r="A287" s="225">
        <v>51101</v>
      </c>
      <c r="B287" s="166" t="s">
        <v>484</v>
      </c>
      <c r="C287" s="166" t="s">
        <v>21</v>
      </c>
      <c r="D287" s="166" t="s">
        <v>22</v>
      </c>
      <c r="E287" s="167" t="s">
        <v>485</v>
      </c>
      <c r="F287" s="168">
        <v>108</v>
      </c>
      <c r="G287" s="162">
        <v>30</v>
      </c>
      <c r="H287" s="163">
        <f t="shared" si="25"/>
        <v>32.4</v>
      </c>
      <c r="I287" s="163">
        <f t="shared" si="26"/>
        <v>75.599999999999994</v>
      </c>
      <c r="J287" s="162">
        <v>10</v>
      </c>
      <c r="K287" s="162">
        <v>10</v>
      </c>
      <c r="L287" s="162">
        <f t="shared" si="27"/>
        <v>120</v>
      </c>
      <c r="M287" s="162">
        <v>120</v>
      </c>
      <c r="N287" s="162">
        <v>0</v>
      </c>
      <c r="O287" s="162">
        <f t="shared" si="28"/>
        <v>0.63</v>
      </c>
      <c r="P287" s="164">
        <f t="shared" si="29"/>
        <v>75.599999999999994</v>
      </c>
      <c r="Q287" s="165">
        <f t="shared" si="30"/>
        <v>32.400000000000006</v>
      </c>
    </row>
    <row r="288" spans="1:17" s="154" customFormat="1">
      <c r="A288" s="225">
        <v>51101</v>
      </c>
      <c r="B288" s="166" t="s">
        <v>486</v>
      </c>
      <c r="C288" s="166" t="s">
        <v>21</v>
      </c>
      <c r="D288" s="166" t="s">
        <v>22</v>
      </c>
      <c r="E288" s="167" t="s">
        <v>487</v>
      </c>
      <c r="F288" s="168">
        <v>41.4</v>
      </c>
      <c r="G288" s="162">
        <v>30</v>
      </c>
      <c r="H288" s="163">
        <f t="shared" si="25"/>
        <v>12.42</v>
      </c>
      <c r="I288" s="163">
        <f t="shared" si="26"/>
        <v>28.979999999999997</v>
      </c>
      <c r="J288" s="162">
        <v>10</v>
      </c>
      <c r="K288" s="162">
        <v>10</v>
      </c>
      <c r="L288" s="162">
        <f t="shared" si="27"/>
        <v>120</v>
      </c>
      <c r="M288" s="162">
        <v>120</v>
      </c>
      <c r="N288" s="162">
        <v>0</v>
      </c>
      <c r="O288" s="162">
        <f t="shared" si="28"/>
        <v>0.24149999999999996</v>
      </c>
      <c r="P288" s="164">
        <f t="shared" si="29"/>
        <v>28.979999999999997</v>
      </c>
      <c r="Q288" s="165">
        <f t="shared" si="30"/>
        <v>12.420000000000002</v>
      </c>
    </row>
    <row r="289" spans="1:17" s="154" customFormat="1">
      <c r="A289" s="225">
        <v>51101</v>
      </c>
      <c r="B289" s="166" t="s">
        <v>488</v>
      </c>
      <c r="C289" s="166" t="s">
        <v>21</v>
      </c>
      <c r="D289" s="166" t="s">
        <v>22</v>
      </c>
      <c r="E289" s="167" t="s">
        <v>487</v>
      </c>
      <c r="F289" s="168">
        <v>44</v>
      </c>
      <c r="G289" s="162">
        <v>30</v>
      </c>
      <c r="H289" s="163">
        <f t="shared" si="25"/>
        <v>13.2</v>
      </c>
      <c r="I289" s="163">
        <f t="shared" si="26"/>
        <v>30.8</v>
      </c>
      <c r="J289" s="162">
        <v>10</v>
      </c>
      <c r="K289" s="162">
        <v>10</v>
      </c>
      <c r="L289" s="162">
        <f t="shared" si="27"/>
        <v>120</v>
      </c>
      <c r="M289" s="162">
        <v>120</v>
      </c>
      <c r="N289" s="162">
        <v>0</v>
      </c>
      <c r="O289" s="162">
        <f t="shared" si="28"/>
        <v>0.25666666666666665</v>
      </c>
      <c r="P289" s="164">
        <f t="shared" si="29"/>
        <v>30.799999999999997</v>
      </c>
      <c r="Q289" s="165">
        <f t="shared" si="30"/>
        <v>13.200000000000003</v>
      </c>
    </row>
    <row r="290" spans="1:17" s="154" customFormat="1">
      <c r="A290" s="225">
        <v>51101</v>
      </c>
      <c r="B290" s="166" t="s">
        <v>489</v>
      </c>
      <c r="C290" s="166" t="s">
        <v>21</v>
      </c>
      <c r="D290" s="166" t="s">
        <v>22</v>
      </c>
      <c r="E290" s="167" t="s">
        <v>490</v>
      </c>
      <c r="F290" s="168">
        <v>44</v>
      </c>
      <c r="G290" s="162">
        <v>30</v>
      </c>
      <c r="H290" s="163">
        <f t="shared" si="25"/>
        <v>13.2</v>
      </c>
      <c r="I290" s="163">
        <f t="shared" si="26"/>
        <v>30.8</v>
      </c>
      <c r="J290" s="162">
        <v>10</v>
      </c>
      <c r="K290" s="162">
        <v>10</v>
      </c>
      <c r="L290" s="162">
        <f t="shared" si="27"/>
        <v>120</v>
      </c>
      <c r="M290" s="162">
        <v>120</v>
      </c>
      <c r="N290" s="162">
        <v>0</v>
      </c>
      <c r="O290" s="162">
        <f t="shared" si="28"/>
        <v>0.25666666666666665</v>
      </c>
      <c r="P290" s="164">
        <f t="shared" si="29"/>
        <v>30.799999999999997</v>
      </c>
      <c r="Q290" s="165">
        <f t="shared" si="30"/>
        <v>13.200000000000003</v>
      </c>
    </row>
    <row r="291" spans="1:17" s="154" customFormat="1">
      <c r="A291" s="225">
        <v>51101</v>
      </c>
      <c r="B291" s="166" t="s">
        <v>491</v>
      </c>
      <c r="C291" s="166" t="s">
        <v>21</v>
      </c>
      <c r="D291" s="166" t="s">
        <v>22</v>
      </c>
      <c r="E291" s="167" t="s">
        <v>41</v>
      </c>
      <c r="F291" s="168">
        <v>1</v>
      </c>
      <c r="G291" s="162">
        <v>30</v>
      </c>
      <c r="H291" s="163">
        <f t="shared" si="25"/>
        <v>0.3</v>
      </c>
      <c r="I291" s="163">
        <f t="shared" si="26"/>
        <v>0.7</v>
      </c>
      <c r="J291" s="162">
        <v>10</v>
      </c>
      <c r="K291" s="162">
        <v>10</v>
      </c>
      <c r="L291" s="162">
        <f t="shared" si="27"/>
        <v>120</v>
      </c>
      <c r="M291" s="162">
        <v>120</v>
      </c>
      <c r="N291" s="162">
        <v>0</v>
      </c>
      <c r="O291" s="162">
        <f t="shared" si="28"/>
        <v>5.8333333333333327E-3</v>
      </c>
      <c r="P291" s="164">
        <f t="shared" si="29"/>
        <v>0.7</v>
      </c>
      <c r="Q291" s="165">
        <f t="shared" si="30"/>
        <v>0.30000000000000004</v>
      </c>
    </row>
    <row r="292" spans="1:17" s="154" customFormat="1">
      <c r="A292" s="225">
        <v>51101</v>
      </c>
      <c r="B292" s="166" t="s">
        <v>492</v>
      </c>
      <c r="C292" s="166" t="s">
        <v>21</v>
      </c>
      <c r="D292" s="166" t="s">
        <v>22</v>
      </c>
      <c r="E292" s="167" t="s">
        <v>41</v>
      </c>
      <c r="F292" s="168">
        <v>2.48</v>
      </c>
      <c r="G292" s="162">
        <v>30</v>
      </c>
      <c r="H292" s="163">
        <f t="shared" si="25"/>
        <v>0.74399999999999999</v>
      </c>
      <c r="I292" s="163">
        <f t="shared" si="26"/>
        <v>1.736</v>
      </c>
      <c r="J292" s="162">
        <v>10</v>
      </c>
      <c r="K292" s="162">
        <v>10</v>
      </c>
      <c r="L292" s="162">
        <f t="shared" si="27"/>
        <v>120</v>
      </c>
      <c r="M292" s="162">
        <v>120</v>
      </c>
      <c r="N292" s="162">
        <v>0</v>
      </c>
      <c r="O292" s="162">
        <f t="shared" si="28"/>
        <v>1.4466666666666666E-2</v>
      </c>
      <c r="P292" s="164">
        <f t="shared" si="29"/>
        <v>1.736</v>
      </c>
      <c r="Q292" s="165">
        <f t="shared" si="30"/>
        <v>0.74399999999999999</v>
      </c>
    </row>
    <row r="293" spans="1:17" s="154" customFormat="1">
      <c r="A293" s="225">
        <v>51101</v>
      </c>
      <c r="B293" s="166" t="s">
        <v>493</v>
      </c>
      <c r="C293" s="166" t="s">
        <v>21</v>
      </c>
      <c r="D293" s="166" t="s">
        <v>22</v>
      </c>
      <c r="E293" s="167" t="s">
        <v>136</v>
      </c>
      <c r="F293" s="168">
        <v>46</v>
      </c>
      <c r="G293" s="162">
        <v>30</v>
      </c>
      <c r="H293" s="163">
        <f t="shared" si="25"/>
        <v>13.799999999999999</v>
      </c>
      <c r="I293" s="163">
        <f t="shared" si="26"/>
        <v>32.200000000000003</v>
      </c>
      <c r="J293" s="162">
        <v>10</v>
      </c>
      <c r="K293" s="162">
        <v>10</v>
      </c>
      <c r="L293" s="162">
        <f t="shared" si="27"/>
        <v>120</v>
      </c>
      <c r="M293" s="162">
        <v>120</v>
      </c>
      <c r="N293" s="162">
        <v>0</v>
      </c>
      <c r="O293" s="162">
        <f t="shared" si="28"/>
        <v>0.26833333333333337</v>
      </c>
      <c r="P293" s="164">
        <f t="shared" si="29"/>
        <v>32.200000000000003</v>
      </c>
      <c r="Q293" s="165">
        <f t="shared" si="30"/>
        <v>13.799999999999997</v>
      </c>
    </row>
    <row r="294" spans="1:17" s="154" customFormat="1">
      <c r="A294" s="225">
        <v>51101</v>
      </c>
      <c r="B294" s="169" t="s">
        <v>494</v>
      </c>
      <c r="C294" s="166" t="s">
        <v>21</v>
      </c>
      <c r="D294" s="166" t="s">
        <v>22</v>
      </c>
      <c r="E294" s="167" t="s">
        <v>323</v>
      </c>
      <c r="F294" s="168">
        <v>52</v>
      </c>
      <c r="G294" s="162">
        <v>30</v>
      </c>
      <c r="H294" s="163">
        <f t="shared" si="25"/>
        <v>15.6</v>
      </c>
      <c r="I294" s="163">
        <f t="shared" si="26"/>
        <v>36.4</v>
      </c>
      <c r="J294" s="162">
        <v>10</v>
      </c>
      <c r="K294" s="162">
        <v>10</v>
      </c>
      <c r="L294" s="162">
        <f t="shared" si="27"/>
        <v>120</v>
      </c>
      <c r="M294" s="162">
        <v>120</v>
      </c>
      <c r="N294" s="162">
        <v>0</v>
      </c>
      <c r="O294" s="162">
        <f t="shared" si="28"/>
        <v>0.30333333333333334</v>
      </c>
      <c r="P294" s="164">
        <f t="shared" si="29"/>
        <v>36.4</v>
      </c>
      <c r="Q294" s="165">
        <f t="shared" si="30"/>
        <v>15.600000000000001</v>
      </c>
    </row>
    <row r="295" spans="1:17" s="154" customFormat="1">
      <c r="A295" s="225">
        <v>51101</v>
      </c>
      <c r="B295" s="166" t="s">
        <v>495</v>
      </c>
      <c r="C295" s="166" t="s">
        <v>21</v>
      </c>
      <c r="D295" s="166" t="s">
        <v>22</v>
      </c>
      <c r="E295" s="167" t="s">
        <v>496</v>
      </c>
      <c r="F295" s="168">
        <v>1</v>
      </c>
      <c r="G295" s="162">
        <v>30</v>
      </c>
      <c r="H295" s="163">
        <f t="shared" si="25"/>
        <v>0.3</v>
      </c>
      <c r="I295" s="163">
        <f t="shared" si="26"/>
        <v>0.7</v>
      </c>
      <c r="J295" s="162">
        <v>10</v>
      </c>
      <c r="K295" s="162">
        <v>10</v>
      </c>
      <c r="L295" s="162">
        <f t="shared" si="27"/>
        <v>120</v>
      </c>
      <c r="M295" s="162">
        <v>120</v>
      </c>
      <c r="N295" s="162">
        <v>0</v>
      </c>
      <c r="O295" s="162">
        <f t="shared" si="28"/>
        <v>5.8333333333333327E-3</v>
      </c>
      <c r="P295" s="164">
        <f t="shared" si="29"/>
        <v>0.7</v>
      </c>
      <c r="Q295" s="165">
        <f t="shared" si="30"/>
        <v>0.30000000000000004</v>
      </c>
    </row>
    <row r="296" spans="1:17" s="154" customFormat="1">
      <c r="A296" s="225">
        <v>51101</v>
      </c>
      <c r="B296" s="166" t="s">
        <v>497</v>
      </c>
      <c r="C296" s="166" t="s">
        <v>21</v>
      </c>
      <c r="D296" s="166" t="s">
        <v>22</v>
      </c>
      <c r="E296" s="167" t="s">
        <v>88</v>
      </c>
      <c r="F296" s="168">
        <v>68.81</v>
      </c>
      <c r="G296" s="162">
        <v>30</v>
      </c>
      <c r="H296" s="163">
        <f t="shared" si="25"/>
        <v>20.643000000000001</v>
      </c>
      <c r="I296" s="163">
        <f t="shared" si="26"/>
        <v>48.167000000000002</v>
      </c>
      <c r="J296" s="162">
        <v>10</v>
      </c>
      <c r="K296" s="162">
        <v>10</v>
      </c>
      <c r="L296" s="162">
        <f t="shared" si="27"/>
        <v>120</v>
      </c>
      <c r="M296" s="162">
        <v>120</v>
      </c>
      <c r="N296" s="162">
        <v>0</v>
      </c>
      <c r="O296" s="162">
        <f t="shared" si="28"/>
        <v>0.4013916666666667</v>
      </c>
      <c r="P296" s="164">
        <f t="shared" si="29"/>
        <v>48.167000000000002</v>
      </c>
      <c r="Q296" s="165">
        <f t="shared" si="30"/>
        <v>20.643000000000001</v>
      </c>
    </row>
    <row r="297" spans="1:17" s="154" customFormat="1">
      <c r="A297" s="225">
        <v>51101</v>
      </c>
      <c r="B297" s="166" t="s">
        <v>498</v>
      </c>
      <c r="C297" s="166" t="s">
        <v>21</v>
      </c>
      <c r="D297" s="166" t="s">
        <v>22</v>
      </c>
      <c r="E297" s="167" t="s">
        <v>282</v>
      </c>
      <c r="F297" s="168">
        <v>40.950000000000003</v>
      </c>
      <c r="G297" s="162">
        <v>30</v>
      </c>
      <c r="H297" s="163">
        <f t="shared" si="25"/>
        <v>12.285</v>
      </c>
      <c r="I297" s="163">
        <f t="shared" si="26"/>
        <v>28.665000000000003</v>
      </c>
      <c r="J297" s="162">
        <v>10</v>
      </c>
      <c r="K297" s="162">
        <v>10</v>
      </c>
      <c r="L297" s="162">
        <f t="shared" si="27"/>
        <v>120</v>
      </c>
      <c r="M297" s="162">
        <v>120</v>
      </c>
      <c r="N297" s="162">
        <v>0</v>
      </c>
      <c r="O297" s="162">
        <f t="shared" si="28"/>
        <v>0.23887500000000003</v>
      </c>
      <c r="P297" s="164">
        <f t="shared" si="29"/>
        <v>28.665000000000003</v>
      </c>
      <c r="Q297" s="165">
        <f t="shared" si="30"/>
        <v>12.285</v>
      </c>
    </row>
    <row r="298" spans="1:17" s="154" customFormat="1">
      <c r="A298" s="225">
        <v>51101</v>
      </c>
      <c r="B298" s="166" t="s">
        <v>499</v>
      </c>
      <c r="C298" s="166" t="s">
        <v>21</v>
      </c>
      <c r="D298" s="166" t="s">
        <v>22</v>
      </c>
      <c r="E298" s="167" t="s">
        <v>500</v>
      </c>
      <c r="F298" s="168">
        <v>15.36</v>
      </c>
      <c r="G298" s="162">
        <v>30</v>
      </c>
      <c r="H298" s="163">
        <f t="shared" si="25"/>
        <v>4.6079999999999997</v>
      </c>
      <c r="I298" s="163">
        <f t="shared" si="26"/>
        <v>10.751999999999999</v>
      </c>
      <c r="J298" s="162">
        <v>10</v>
      </c>
      <c r="K298" s="162">
        <v>10</v>
      </c>
      <c r="L298" s="162">
        <f t="shared" si="27"/>
        <v>120</v>
      </c>
      <c r="M298" s="162">
        <v>120</v>
      </c>
      <c r="N298" s="162">
        <v>0</v>
      </c>
      <c r="O298" s="162">
        <f t="shared" si="28"/>
        <v>8.9599999999999985E-2</v>
      </c>
      <c r="P298" s="164">
        <f t="shared" si="29"/>
        <v>10.751999999999999</v>
      </c>
      <c r="Q298" s="165">
        <f t="shared" si="30"/>
        <v>4.6080000000000005</v>
      </c>
    </row>
    <row r="299" spans="1:17" s="154" customFormat="1">
      <c r="A299" s="225">
        <v>51101</v>
      </c>
      <c r="B299" s="166" t="s">
        <v>501</v>
      </c>
      <c r="C299" s="166" t="s">
        <v>21</v>
      </c>
      <c r="D299" s="166" t="s">
        <v>22</v>
      </c>
      <c r="E299" s="167" t="s">
        <v>502</v>
      </c>
      <c r="F299" s="168">
        <v>1</v>
      </c>
      <c r="G299" s="162">
        <v>30</v>
      </c>
      <c r="H299" s="163">
        <f t="shared" si="25"/>
        <v>0.3</v>
      </c>
      <c r="I299" s="163">
        <f t="shared" si="26"/>
        <v>0.7</v>
      </c>
      <c r="J299" s="162">
        <v>10</v>
      </c>
      <c r="K299" s="162">
        <v>10</v>
      </c>
      <c r="L299" s="162">
        <f t="shared" si="27"/>
        <v>120</v>
      </c>
      <c r="M299" s="162">
        <v>120</v>
      </c>
      <c r="N299" s="162">
        <v>0</v>
      </c>
      <c r="O299" s="162">
        <f t="shared" si="28"/>
        <v>5.8333333333333327E-3</v>
      </c>
      <c r="P299" s="164">
        <f t="shared" si="29"/>
        <v>0.7</v>
      </c>
      <c r="Q299" s="165">
        <f t="shared" si="30"/>
        <v>0.30000000000000004</v>
      </c>
    </row>
    <row r="300" spans="1:17" s="154" customFormat="1">
      <c r="A300" s="225">
        <v>51101</v>
      </c>
      <c r="B300" s="169" t="s">
        <v>503</v>
      </c>
      <c r="C300" s="166" t="s">
        <v>21</v>
      </c>
      <c r="D300" s="166" t="s">
        <v>22</v>
      </c>
      <c r="E300" s="167" t="s">
        <v>30</v>
      </c>
      <c r="F300" s="168">
        <v>1</v>
      </c>
      <c r="G300" s="162">
        <v>30</v>
      </c>
      <c r="H300" s="163">
        <f t="shared" si="25"/>
        <v>0.3</v>
      </c>
      <c r="I300" s="163">
        <f t="shared" si="26"/>
        <v>0.7</v>
      </c>
      <c r="J300" s="162">
        <v>10</v>
      </c>
      <c r="K300" s="162">
        <v>10</v>
      </c>
      <c r="L300" s="162">
        <f t="shared" si="27"/>
        <v>120</v>
      </c>
      <c r="M300" s="162">
        <v>120</v>
      </c>
      <c r="N300" s="162">
        <v>0</v>
      </c>
      <c r="O300" s="162">
        <f t="shared" si="28"/>
        <v>5.8333333333333327E-3</v>
      </c>
      <c r="P300" s="164">
        <f t="shared" si="29"/>
        <v>0.7</v>
      </c>
      <c r="Q300" s="165">
        <f t="shared" si="30"/>
        <v>0.30000000000000004</v>
      </c>
    </row>
    <row r="301" spans="1:17" s="154" customFormat="1">
      <c r="A301" s="225">
        <v>51101</v>
      </c>
      <c r="B301" s="169" t="s">
        <v>504</v>
      </c>
      <c r="C301" s="166" t="s">
        <v>21</v>
      </c>
      <c r="D301" s="166" t="s">
        <v>22</v>
      </c>
      <c r="E301" s="167" t="s">
        <v>505</v>
      </c>
      <c r="F301" s="168">
        <v>471.9</v>
      </c>
      <c r="G301" s="162">
        <v>30</v>
      </c>
      <c r="H301" s="163">
        <f t="shared" si="25"/>
        <v>141.57</v>
      </c>
      <c r="I301" s="163">
        <f t="shared" si="26"/>
        <v>330.33</v>
      </c>
      <c r="J301" s="162">
        <v>10</v>
      </c>
      <c r="K301" s="162">
        <v>10</v>
      </c>
      <c r="L301" s="162">
        <f t="shared" si="27"/>
        <v>120</v>
      </c>
      <c r="M301" s="162">
        <v>120</v>
      </c>
      <c r="N301" s="162">
        <v>0</v>
      </c>
      <c r="O301" s="162">
        <f t="shared" si="28"/>
        <v>2.7527499999999998</v>
      </c>
      <c r="P301" s="164">
        <f t="shared" si="29"/>
        <v>330.33</v>
      </c>
      <c r="Q301" s="165">
        <f t="shared" si="30"/>
        <v>141.57</v>
      </c>
    </row>
    <row r="302" spans="1:17" s="154" customFormat="1">
      <c r="A302" s="225">
        <v>51101</v>
      </c>
      <c r="B302" s="169" t="s">
        <v>506</v>
      </c>
      <c r="C302" s="166" t="s">
        <v>21</v>
      </c>
      <c r="D302" s="166" t="s">
        <v>22</v>
      </c>
      <c r="E302" s="167" t="s">
        <v>507</v>
      </c>
      <c r="F302" s="168">
        <v>1</v>
      </c>
      <c r="G302" s="162">
        <v>30</v>
      </c>
      <c r="H302" s="163">
        <f t="shared" si="25"/>
        <v>0.3</v>
      </c>
      <c r="I302" s="163">
        <f t="shared" si="26"/>
        <v>0.7</v>
      </c>
      <c r="J302" s="162">
        <v>10</v>
      </c>
      <c r="K302" s="162">
        <v>10</v>
      </c>
      <c r="L302" s="162">
        <f t="shared" si="27"/>
        <v>120</v>
      </c>
      <c r="M302" s="162">
        <v>120</v>
      </c>
      <c r="N302" s="162">
        <v>0</v>
      </c>
      <c r="O302" s="162">
        <f t="shared" si="28"/>
        <v>5.8333333333333327E-3</v>
      </c>
      <c r="P302" s="164">
        <f t="shared" si="29"/>
        <v>0.7</v>
      </c>
      <c r="Q302" s="165">
        <f t="shared" si="30"/>
        <v>0.30000000000000004</v>
      </c>
    </row>
    <row r="303" spans="1:17" s="154" customFormat="1">
      <c r="A303" s="225">
        <v>51101</v>
      </c>
      <c r="B303" s="169" t="s">
        <v>508</v>
      </c>
      <c r="C303" s="166" t="s">
        <v>21</v>
      </c>
      <c r="D303" s="166" t="s">
        <v>22</v>
      </c>
      <c r="E303" s="167" t="s">
        <v>509</v>
      </c>
      <c r="F303" s="168">
        <v>12.42</v>
      </c>
      <c r="G303" s="162">
        <v>30</v>
      </c>
      <c r="H303" s="163">
        <f t="shared" si="25"/>
        <v>3.726</v>
      </c>
      <c r="I303" s="163">
        <f t="shared" si="26"/>
        <v>8.6939999999999991</v>
      </c>
      <c r="J303" s="162">
        <v>10</v>
      </c>
      <c r="K303" s="162">
        <v>10</v>
      </c>
      <c r="L303" s="162">
        <f t="shared" si="27"/>
        <v>120</v>
      </c>
      <c r="M303" s="162">
        <v>120</v>
      </c>
      <c r="N303" s="162">
        <v>0</v>
      </c>
      <c r="O303" s="162">
        <f t="shared" si="28"/>
        <v>7.2449999999999987E-2</v>
      </c>
      <c r="P303" s="164">
        <f t="shared" si="29"/>
        <v>8.6939999999999991</v>
      </c>
      <c r="Q303" s="165">
        <f t="shared" si="30"/>
        <v>3.7260000000000009</v>
      </c>
    </row>
    <row r="304" spans="1:17" s="154" customFormat="1">
      <c r="A304" s="225">
        <v>51101</v>
      </c>
      <c r="B304" s="166" t="s">
        <v>510</v>
      </c>
      <c r="C304" s="166" t="s">
        <v>21</v>
      </c>
      <c r="D304" s="166" t="s">
        <v>22</v>
      </c>
      <c r="E304" s="170" t="s">
        <v>511</v>
      </c>
      <c r="F304" s="168">
        <v>1</v>
      </c>
      <c r="G304" s="162">
        <v>30</v>
      </c>
      <c r="H304" s="163">
        <f t="shared" si="25"/>
        <v>0.3</v>
      </c>
      <c r="I304" s="163">
        <f t="shared" si="26"/>
        <v>0.7</v>
      </c>
      <c r="J304" s="162">
        <v>10</v>
      </c>
      <c r="K304" s="162">
        <v>10</v>
      </c>
      <c r="L304" s="162">
        <f t="shared" si="27"/>
        <v>120</v>
      </c>
      <c r="M304" s="162">
        <v>120</v>
      </c>
      <c r="N304" s="162">
        <v>0</v>
      </c>
      <c r="O304" s="162">
        <f t="shared" si="28"/>
        <v>5.8333333333333327E-3</v>
      </c>
      <c r="P304" s="164">
        <f t="shared" si="29"/>
        <v>0.7</v>
      </c>
      <c r="Q304" s="165">
        <f t="shared" si="30"/>
        <v>0.30000000000000004</v>
      </c>
    </row>
    <row r="305" spans="1:17" s="154" customFormat="1">
      <c r="A305" s="225">
        <v>51101</v>
      </c>
      <c r="B305" s="166" t="s">
        <v>512</v>
      </c>
      <c r="C305" s="166" t="s">
        <v>21</v>
      </c>
      <c r="D305" s="166" t="s">
        <v>22</v>
      </c>
      <c r="E305" s="167" t="s">
        <v>513</v>
      </c>
      <c r="F305" s="168">
        <v>35.200000000000003</v>
      </c>
      <c r="G305" s="162">
        <v>30</v>
      </c>
      <c r="H305" s="163">
        <f t="shared" si="25"/>
        <v>10.56</v>
      </c>
      <c r="I305" s="163">
        <f t="shared" si="26"/>
        <v>24.64</v>
      </c>
      <c r="J305" s="162">
        <v>10</v>
      </c>
      <c r="K305" s="162">
        <v>10</v>
      </c>
      <c r="L305" s="162">
        <f t="shared" si="27"/>
        <v>120</v>
      </c>
      <c r="M305" s="162">
        <v>120</v>
      </c>
      <c r="N305" s="162">
        <v>0</v>
      </c>
      <c r="O305" s="162">
        <f t="shared" si="28"/>
        <v>0.20533333333333334</v>
      </c>
      <c r="P305" s="164">
        <f t="shared" si="29"/>
        <v>24.64</v>
      </c>
      <c r="Q305" s="165">
        <f t="shared" si="30"/>
        <v>10.560000000000002</v>
      </c>
    </row>
    <row r="306" spans="1:17" s="154" customFormat="1">
      <c r="A306" s="225">
        <v>51101</v>
      </c>
      <c r="B306" s="166" t="s">
        <v>514</v>
      </c>
      <c r="C306" s="166" t="s">
        <v>21</v>
      </c>
      <c r="D306" s="166" t="s">
        <v>22</v>
      </c>
      <c r="E306" s="167" t="s">
        <v>515</v>
      </c>
      <c r="F306" s="168">
        <v>35.200000000000003</v>
      </c>
      <c r="G306" s="162">
        <v>30</v>
      </c>
      <c r="H306" s="163">
        <f t="shared" si="25"/>
        <v>10.56</v>
      </c>
      <c r="I306" s="163">
        <f t="shared" si="26"/>
        <v>24.64</v>
      </c>
      <c r="J306" s="162">
        <v>10</v>
      </c>
      <c r="K306" s="162">
        <v>10</v>
      </c>
      <c r="L306" s="162">
        <f t="shared" si="27"/>
        <v>120</v>
      </c>
      <c r="M306" s="162">
        <v>120</v>
      </c>
      <c r="N306" s="162">
        <v>0</v>
      </c>
      <c r="O306" s="162">
        <f t="shared" si="28"/>
        <v>0.20533333333333334</v>
      </c>
      <c r="P306" s="164">
        <f t="shared" si="29"/>
        <v>24.64</v>
      </c>
      <c r="Q306" s="165">
        <f t="shared" si="30"/>
        <v>10.560000000000002</v>
      </c>
    </row>
    <row r="307" spans="1:17" s="154" customFormat="1">
      <c r="A307" s="225">
        <v>51101</v>
      </c>
      <c r="B307" s="166" t="s">
        <v>516</v>
      </c>
      <c r="C307" s="166" t="s">
        <v>21</v>
      </c>
      <c r="D307" s="166" t="s">
        <v>22</v>
      </c>
      <c r="E307" s="167" t="s">
        <v>517</v>
      </c>
      <c r="F307" s="168">
        <v>1</v>
      </c>
      <c r="G307" s="162">
        <v>30</v>
      </c>
      <c r="H307" s="163">
        <f t="shared" si="25"/>
        <v>0.3</v>
      </c>
      <c r="I307" s="163">
        <f t="shared" si="26"/>
        <v>0.7</v>
      </c>
      <c r="J307" s="162">
        <v>10</v>
      </c>
      <c r="K307" s="162">
        <v>10</v>
      </c>
      <c r="L307" s="162">
        <f t="shared" si="27"/>
        <v>120</v>
      </c>
      <c r="M307" s="162">
        <v>120</v>
      </c>
      <c r="N307" s="162">
        <v>0</v>
      </c>
      <c r="O307" s="162">
        <f t="shared" si="28"/>
        <v>5.8333333333333327E-3</v>
      </c>
      <c r="P307" s="164">
        <f t="shared" si="29"/>
        <v>0.7</v>
      </c>
      <c r="Q307" s="165">
        <f t="shared" si="30"/>
        <v>0.30000000000000004</v>
      </c>
    </row>
    <row r="308" spans="1:17" s="154" customFormat="1">
      <c r="A308" s="225">
        <v>51101</v>
      </c>
      <c r="B308" s="166" t="s">
        <v>518</v>
      </c>
      <c r="C308" s="166" t="s">
        <v>21</v>
      </c>
      <c r="D308" s="166" t="s">
        <v>22</v>
      </c>
      <c r="E308" s="167" t="s">
        <v>57</v>
      </c>
      <c r="F308" s="168">
        <v>7.62</v>
      </c>
      <c r="G308" s="162">
        <v>30</v>
      </c>
      <c r="H308" s="163">
        <f t="shared" si="25"/>
        <v>2.286</v>
      </c>
      <c r="I308" s="163">
        <f t="shared" si="26"/>
        <v>5.3339999999999996</v>
      </c>
      <c r="J308" s="162">
        <v>10</v>
      </c>
      <c r="K308" s="162">
        <v>10</v>
      </c>
      <c r="L308" s="162">
        <f t="shared" si="27"/>
        <v>120</v>
      </c>
      <c r="M308" s="162">
        <v>120</v>
      </c>
      <c r="N308" s="162">
        <v>0</v>
      </c>
      <c r="O308" s="162">
        <f t="shared" si="28"/>
        <v>4.4449999999999996E-2</v>
      </c>
      <c r="P308" s="164">
        <f t="shared" si="29"/>
        <v>5.3339999999999996</v>
      </c>
      <c r="Q308" s="165">
        <f t="shared" si="30"/>
        <v>2.2860000000000005</v>
      </c>
    </row>
    <row r="309" spans="1:17" s="154" customFormat="1">
      <c r="A309" s="225">
        <v>51101</v>
      </c>
      <c r="B309" s="169" t="s">
        <v>519</v>
      </c>
      <c r="C309" s="166" t="s">
        <v>21</v>
      </c>
      <c r="D309" s="166" t="s">
        <v>22</v>
      </c>
      <c r="E309" s="167" t="s">
        <v>57</v>
      </c>
      <c r="F309" s="168">
        <v>1</v>
      </c>
      <c r="G309" s="162">
        <v>30</v>
      </c>
      <c r="H309" s="163">
        <f t="shared" si="25"/>
        <v>0.3</v>
      </c>
      <c r="I309" s="163">
        <f t="shared" si="26"/>
        <v>0.7</v>
      </c>
      <c r="J309" s="162">
        <v>10</v>
      </c>
      <c r="K309" s="162">
        <v>10</v>
      </c>
      <c r="L309" s="162">
        <f t="shared" si="27"/>
        <v>120</v>
      </c>
      <c r="M309" s="162">
        <v>120</v>
      </c>
      <c r="N309" s="162">
        <v>0</v>
      </c>
      <c r="O309" s="162">
        <f t="shared" si="28"/>
        <v>5.8333333333333327E-3</v>
      </c>
      <c r="P309" s="164">
        <f t="shared" si="29"/>
        <v>0.7</v>
      </c>
      <c r="Q309" s="165">
        <f t="shared" si="30"/>
        <v>0.30000000000000004</v>
      </c>
    </row>
    <row r="310" spans="1:17" s="154" customFormat="1">
      <c r="A310" s="225">
        <v>51101</v>
      </c>
      <c r="B310" s="166" t="s">
        <v>520</v>
      </c>
      <c r="C310" s="166" t="s">
        <v>21</v>
      </c>
      <c r="D310" s="166" t="s">
        <v>22</v>
      </c>
      <c r="E310" s="167" t="s">
        <v>41</v>
      </c>
      <c r="F310" s="168">
        <v>84</v>
      </c>
      <c r="G310" s="162">
        <v>30</v>
      </c>
      <c r="H310" s="163">
        <f t="shared" si="25"/>
        <v>25.2</v>
      </c>
      <c r="I310" s="163">
        <f t="shared" si="26"/>
        <v>58.8</v>
      </c>
      <c r="J310" s="162">
        <v>10</v>
      </c>
      <c r="K310" s="162">
        <v>10</v>
      </c>
      <c r="L310" s="162">
        <f t="shared" si="27"/>
        <v>120</v>
      </c>
      <c r="M310" s="162">
        <v>120</v>
      </c>
      <c r="N310" s="162">
        <v>0</v>
      </c>
      <c r="O310" s="162">
        <f t="shared" si="28"/>
        <v>0.49</v>
      </c>
      <c r="P310" s="164">
        <f t="shared" si="29"/>
        <v>58.8</v>
      </c>
      <c r="Q310" s="165">
        <f t="shared" si="30"/>
        <v>25.200000000000003</v>
      </c>
    </row>
    <row r="311" spans="1:17" s="154" customFormat="1">
      <c r="A311" s="225">
        <v>51101</v>
      </c>
      <c r="B311" s="166" t="s">
        <v>521</v>
      </c>
      <c r="C311" s="166" t="s">
        <v>21</v>
      </c>
      <c r="D311" s="166" t="s">
        <v>22</v>
      </c>
      <c r="E311" s="167" t="s">
        <v>522</v>
      </c>
      <c r="F311" s="168">
        <v>5.24</v>
      </c>
      <c r="G311" s="162">
        <v>30</v>
      </c>
      <c r="H311" s="163">
        <f t="shared" si="25"/>
        <v>1.5720000000000001</v>
      </c>
      <c r="I311" s="163">
        <f t="shared" si="26"/>
        <v>3.6680000000000001</v>
      </c>
      <c r="J311" s="162">
        <v>10</v>
      </c>
      <c r="K311" s="162">
        <v>10</v>
      </c>
      <c r="L311" s="162">
        <f t="shared" si="27"/>
        <v>120</v>
      </c>
      <c r="M311" s="162">
        <v>120</v>
      </c>
      <c r="N311" s="162">
        <v>0</v>
      </c>
      <c r="O311" s="162">
        <f t="shared" si="28"/>
        <v>3.0566666666666669E-2</v>
      </c>
      <c r="P311" s="164">
        <f t="shared" si="29"/>
        <v>3.6680000000000001</v>
      </c>
      <c r="Q311" s="165">
        <f t="shared" si="30"/>
        <v>1.5720000000000001</v>
      </c>
    </row>
    <row r="312" spans="1:17" s="154" customFormat="1">
      <c r="A312" s="225">
        <v>51101</v>
      </c>
      <c r="B312" s="166" t="s">
        <v>523</v>
      </c>
      <c r="C312" s="166" t="s">
        <v>21</v>
      </c>
      <c r="D312" s="166" t="s">
        <v>22</v>
      </c>
      <c r="E312" s="167" t="s">
        <v>524</v>
      </c>
      <c r="F312" s="168">
        <f>75.2/2</f>
        <v>37.6</v>
      </c>
      <c r="G312" s="162">
        <v>30</v>
      </c>
      <c r="H312" s="163">
        <f t="shared" si="25"/>
        <v>11.28</v>
      </c>
      <c r="I312" s="163">
        <f t="shared" si="26"/>
        <v>26.32</v>
      </c>
      <c r="J312" s="162">
        <v>10</v>
      </c>
      <c r="K312" s="162">
        <v>10</v>
      </c>
      <c r="L312" s="162">
        <f t="shared" si="27"/>
        <v>120</v>
      </c>
      <c r="M312" s="162">
        <v>120</v>
      </c>
      <c r="N312" s="162">
        <v>0</v>
      </c>
      <c r="O312" s="162">
        <f t="shared" si="28"/>
        <v>0.21933333333333332</v>
      </c>
      <c r="P312" s="164">
        <f t="shared" si="29"/>
        <v>26.32</v>
      </c>
      <c r="Q312" s="165">
        <f t="shared" si="30"/>
        <v>11.280000000000001</v>
      </c>
    </row>
    <row r="313" spans="1:17" s="154" customFormat="1">
      <c r="A313" s="225">
        <v>51101</v>
      </c>
      <c r="B313" s="166" t="s">
        <v>525</v>
      </c>
      <c r="C313" s="166" t="s">
        <v>21</v>
      </c>
      <c r="D313" s="166" t="s">
        <v>22</v>
      </c>
      <c r="E313" s="167" t="s">
        <v>79</v>
      </c>
      <c r="F313" s="168">
        <v>1</v>
      </c>
      <c r="G313" s="162">
        <v>30</v>
      </c>
      <c r="H313" s="163">
        <f t="shared" si="25"/>
        <v>0.3</v>
      </c>
      <c r="I313" s="163">
        <f t="shared" si="26"/>
        <v>0.7</v>
      </c>
      <c r="J313" s="162">
        <v>10</v>
      </c>
      <c r="K313" s="162">
        <v>10</v>
      </c>
      <c r="L313" s="162">
        <f t="shared" si="27"/>
        <v>120</v>
      </c>
      <c r="M313" s="162">
        <v>120</v>
      </c>
      <c r="N313" s="162">
        <v>0</v>
      </c>
      <c r="O313" s="162">
        <f t="shared" si="28"/>
        <v>5.8333333333333327E-3</v>
      </c>
      <c r="P313" s="164">
        <f t="shared" si="29"/>
        <v>0.7</v>
      </c>
      <c r="Q313" s="165">
        <f t="shared" si="30"/>
        <v>0.30000000000000004</v>
      </c>
    </row>
    <row r="314" spans="1:17" s="154" customFormat="1">
      <c r="A314" s="225">
        <v>51101</v>
      </c>
      <c r="B314" s="166" t="s">
        <v>526</v>
      </c>
      <c r="C314" s="166" t="s">
        <v>21</v>
      </c>
      <c r="D314" s="166" t="s">
        <v>22</v>
      </c>
      <c r="E314" s="167" t="s">
        <v>57</v>
      </c>
      <c r="F314" s="168">
        <v>8.25</v>
      </c>
      <c r="G314" s="162">
        <v>30</v>
      </c>
      <c r="H314" s="163">
        <f t="shared" si="25"/>
        <v>2.4750000000000001</v>
      </c>
      <c r="I314" s="163">
        <f t="shared" si="26"/>
        <v>5.7750000000000004</v>
      </c>
      <c r="J314" s="162">
        <v>10</v>
      </c>
      <c r="K314" s="162">
        <v>10</v>
      </c>
      <c r="L314" s="162">
        <f t="shared" si="27"/>
        <v>120</v>
      </c>
      <c r="M314" s="162">
        <v>120</v>
      </c>
      <c r="N314" s="162">
        <v>0</v>
      </c>
      <c r="O314" s="162">
        <f t="shared" si="28"/>
        <v>4.8125000000000001E-2</v>
      </c>
      <c r="P314" s="164">
        <f t="shared" si="29"/>
        <v>5.7750000000000004</v>
      </c>
      <c r="Q314" s="165">
        <f t="shared" si="30"/>
        <v>2.4749999999999996</v>
      </c>
    </row>
    <row r="315" spans="1:17" s="154" customFormat="1">
      <c r="A315" s="225">
        <v>51101</v>
      </c>
      <c r="B315" s="166" t="s">
        <v>527</v>
      </c>
      <c r="C315" s="166" t="s">
        <v>21</v>
      </c>
      <c r="D315" s="166" t="s">
        <v>22</v>
      </c>
      <c r="E315" s="167" t="s">
        <v>28</v>
      </c>
      <c r="F315" s="168">
        <f>75.2/2</f>
        <v>37.6</v>
      </c>
      <c r="G315" s="162">
        <v>30</v>
      </c>
      <c r="H315" s="163">
        <f t="shared" si="25"/>
        <v>11.28</v>
      </c>
      <c r="I315" s="163">
        <f t="shared" si="26"/>
        <v>26.32</v>
      </c>
      <c r="J315" s="162">
        <v>10</v>
      </c>
      <c r="K315" s="162">
        <v>10</v>
      </c>
      <c r="L315" s="162">
        <f t="shared" si="27"/>
        <v>120</v>
      </c>
      <c r="M315" s="162">
        <v>120</v>
      </c>
      <c r="N315" s="162">
        <v>0</v>
      </c>
      <c r="O315" s="162">
        <f t="shared" si="28"/>
        <v>0.21933333333333332</v>
      </c>
      <c r="P315" s="164">
        <f t="shared" si="29"/>
        <v>26.32</v>
      </c>
      <c r="Q315" s="165">
        <f t="shared" si="30"/>
        <v>11.280000000000001</v>
      </c>
    </row>
    <row r="316" spans="1:17" s="154" customFormat="1">
      <c r="A316" s="225">
        <v>51101</v>
      </c>
      <c r="B316" s="169" t="s">
        <v>528</v>
      </c>
      <c r="C316" s="166" t="s">
        <v>21</v>
      </c>
      <c r="D316" s="166" t="s">
        <v>22</v>
      </c>
      <c r="E316" s="167" t="s">
        <v>41</v>
      </c>
      <c r="F316" s="168">
        <v>27.14</v>
      </c>
      <c r="G316" s="162">
        <v>30</v>
      </c>
      <c r="H316" s="163">
        <f t="shared" si="25"/>
        <v>8.1419999999999995</v>
      </c>
      <c r="I316" s="163">
        <f t="shared" si="26"/>
        <v>18.998000000000001</v>
      </c>
      <c r="J316" s="162">
        <v>10</v>
      </c>
      <c r="K316" s="162">
        <v>10</v>
      </c>
      <c r="L316" s="162">
        <f t="shared" si="27"/>
        <v>120</v>
      </c>
      <c r="M316" s="162">
        <v>120</v>
      </c>
      <c r="N316" s="162">
        <v>0</v>
      </c>
      <c r="O316" s="162">
        <f t="shared" si="28"/>
        <v>0.15831666666666669</v>
      </c>
      <c r="P316" s="164">
        <f t="shared" si="29"/>
        <v>18.998000000000001</v>
      </c>
      <c r="Q316" s="165">
        <f t="shared" si="30"/>
        <v>8.1419999999999995</v>
      </c>
    </row>
    <row r="317" spans="1:17" s="154" customFormat="1">
      <c r="A317" s="225">
        <v>51101</v>
      </c>
      <c r="B317" s="166" t="s">
        <v>529</v>
      </c>
      <c r="C317" s="166" t="s">
        <v>21</v>
      </c>
      <c r="D317" s="166" t="s">
        <v>22</v>
      </c>
      <c r="E317" s="167" t="s">
        <v>88</v>
      </c>
      <c r="F317" s="168">
        <v>1</v>
      </c>
      <c r="G317" s="162">
        <v>30</v>
      </c>
      <c r="H317" s="163">
        <f t="shared" si="25"/>
        <v>0.3</v>
      </c>
      <c r="I317" s="163">
        <f t="shared" si="26"/>
        <v>0.7</v>
      </c>
      <c r="J317" s="162">
        <v>10</v>
      </c>
      <c r="K317" s="162">
        <v>10</v>
      </c>
      <c r="L317" s="162">
        <f t="shared" si="27"/>
        <v>120</v>
      </c>
      <c r="M317" s="162">
        <v>120</v>
      </c>
      <c r="N317" s="162">
        <v>0</v>
      </c>
      <c r="O317" s="162">
        <f t="shared" si="28"/>
        <v>5.8333333333333327E-3</v>
      </c>
      <c r="P317" s="164">
        <f t="shared" si="29"/>
        <v>0.7</v>
      </c>
      <c r="Q317" s="165">
        <f t="shared" si="30"/>
        <v>0.30000000000000004</v>
      </c>
    </row>
    <row r="318" spans="1:17" s="154" customFormat="1">
      <c r="A318" s="225">
        <v>51101</v>
      </c>
      <c r="B318" s="166" t="s">
        <v>530</v>
      </c>
      <c r="C318" s="166" t="s">
        <v>21</v>
      </c>
      <c r="D318" s="166" t="s">
        <v>531</v>
      </c>
      <c r="E318" s="167" t="s">
        <v>532</v>
      </c>
      <c r="F318" s="168">
        <v>1416.53</v>
      </c>
      <c r="G318" s="162">
        <v>30</v>
      </c>
      <c r="H318" s="163">
        <f t="shared" si="25"/>
        <v>424.959</v>
      </c>
      <c r="I318" s="163">
        <f t="shared" si="26"/>
        <v>991.57099999999991</v>
      </c>
      <c r="J318" s="162">
        <v>10</v>
      </c>
      <c r="K318" s="162">
        <v>10</v>
      </c>
      <c r="L318" s="162">
        <f t="shared" si="27"/>
        <v>120</v>
      </c>
      <c r="M318" s="162">
        <v>120</v>
      </c>
      <c r="N318" s="162">
        <v>0</v>
      </c>
      <c r="O318" s="162">
        <f t="shared" si="28"/>
        <v>8.2630916666666661</v>
      </c>
      <c r="P318" s="164">
        <f t="shared" si="29"/>
        <v>991.57099999999991</v>
      </c>
      <c r="Q318" s="165">
        <f t="shared" si="30"/>
        <v>424.95900000000006</v>
      </c>
    </row>
    <row r="319" spans="1:17" s="154" customFormat="1">
      <c r="A319" s="225">
        <v>51101</v>
      </c>
      <c r="B319" s="166" t="s">
        <v>533</v>
      </c>
      <c r="C319" s="166" t="s">
        <v>21</v>
      </c>
      <c r="D319" s="166" t="s">
        <v>534</v>
      </c>
      <c r="E319" s="167" t="s">
        <v>535</v>
      </c>
      <c r="F319" s="168">
        <v>5087</v>
      </c>
      <c r="G319" s="162">
        <v>30</v>
      </c>
      <c r="H319" s="163">
        <f t="shared" si="25"/>
        <v>1526.1</v>
      </c>
      <c r="I319" s="163">
        <f t="shared" si="26"/>
        <v>3560.9</v>
      </c>
      <c r="J319" s="162">
        <v>10</v>
      </c>
      <c r="K319" s="162">
        <v>10</v>
      </c>
      <c r="L319" s="162">
        <f t="shared" si="27"/>
        <v>120</v>
      </c>
      <c r="M319" s="162">
        <v>120</v>
      </c>
      <c r="N319" s="162">
        <v>0</v>
      </c>
      <c r="O319" s="162">
        <f t="shared" si="28"/>
        <v>29.674166666666668</v>
      </c>
      <c r="P319" s="164">
        <f t="shared" si="29"/>
        <v>3560.9</v>
      </c>
      <c r="Q319" s="165">
        <f t="shared" si="30"/>
        <v>1526.1</v>
      </c>
    </row>
    <row r="320" spans="1:17" s="154" customFormat="1">
      <c r="A320" s="225">
        <v>51101</v>
      </c>
      <c r="B320" s="166" t="s">
        <v>536</v>
      </c>
      <c r="C320" s="166" t="s">
        <v>21</v>
      </c>
      <c r="D320" s="166" t="s">
        <v>537</v>
      </c>
      <c r="E320" s="167" t="s">
        <v>538</v>
      </c>
      <c r="F320" s="168">
        <v>1011</v>
      </c>
      <c r="G320" s="162">
        <v>30</v>
      </c>
      <c r="H320" s="163">
        <f t="shared" si="25"/>
        <v>303.3</v>
      </c>
      <c r="I320" s="163">
        <f t="shared" si="26"/>
        <v>707.7</v>
      </c>
      <c r="J320" s="162">
        <v>10</v>
      </c>
      <c r="K320" s="162">
        <v>10</v>
      </c>
      <c r="L320" s="162">
        <f t="shared" si="27"/>
        <v>120</v>
      </c>
      <c r="M320" s="162">
        <v>120</v>
      </c>
      <c r="N320" s="162">
        <v>0</v>
      </c>
      <c r="O320" s="162">
        <f t="shared" si="28"/>
        <v>5.8975</v>
      </c>
      <c r="P320" s="164">
        <f t="shared" si="29"/>
        <v>707.7</v>
      </c>
      <c r="Q320" s="165">
        <f t="shared" si="30"/>
        <v>303.29999999999995</v>
      </c>
    </row>
    <row r="321" spans="1:17" s="154" customFormat="1">
      <c r="A321" s="225">
        <v>51101</v>
      </c>
      <c r="B321" s="166" t="s">
        <v>539</v>
      </c>
      <c r="C321" s="166" t="s">
        <v>21</v>
      </c>
      <c r="D321" s="166" t="s">
        <v>540</v>
      </c>
      <c r="E321" s="167" t="s">
        <v>541</v>
      </c>
      <c r="F321" s="168">
        <v>355</v>
      </c>
      <c r="G321" s="162">
        <v>30</v>
      </c>
      <c r="H321" s="163">
        <f t="shared" si="25"/>
        <v>106.5</v>
      </c>
      <c r="I321" s="163">
        <f t="shared" si="26"/>
        <v>248.5</v>
      </c>
      <c r="J321" s="162">
        <v>10</v>
      </c>
      <c r="K321" s="162">
        <v>10</v>
      </c>
      <c r="L321" s="162">
        <f t="shared" si="27"/>
        <v>120</v>
      </c>
      <c r="M321" s="162">
        <v>120</v>
      </c>
      <c r="N321" s="162">
        <v>0</v>
      </c>
      <c r="O321" s="162">
        <f t="shared" si="28"/>
        <v>2.0708333333333333</v>
      </c>
      <c r="P321" s="164">
        <f t="shared" si="29"/>
        <v>248.5</v>
      </c>
      <c r="Q321" s="165">
        <f t="shared" si="30"/>
        <v>106.5</v>
      </c>
    </row>
    <row r="322" spans="1:17" s="154" customFormat="1">
      <c r="A322" s="225">
        <v>51101</v>
      </c>
      <c r="B322" s="166" t="s">
        <v>542</v>
      </c>
      <c r="C322" s="166" t="s">
        <v>21</v>
      </c>
      <c r="D322" s="166" t="s">
        <v>540</v>
      </c>
      <c r="E322" s="167" t="s">
        <v>541</v>
      </c>
      <c r="F322" s="168">
        <v>355</v>
      </c>
      <c r="G322" s="162">
        <v>30</v>
      </c>
      <c r="H322" s="163">
        <f t="shared" si="25"/>
        <v>106.5</v>
      </c>
      <c r="I322" s="163">
        <f t="shared" si="26"/>
        <v>248.5</v>
      </c>
      <c r="J322" s="162">
        <v>10</v>
      </c>
      <c r="K322" s="162">
        <v>10</v>
      </c>
      <c r="L322" s="162">
        <f t="shared" si="27"/>
        <v>120</v>
      </c>
      <c r="M322" s="162">
        <v>120</v>
      </c>
      <c r="N322" s="162">
        <v>0</v>
      </c>
      <c r="O322" s="162">
        <f t="shared" si="28"/>
        <v>2.0708333333333333</v>
      </c>
      <c r="P322" s="164">
        <f t="shared" si="29"/>
        <v>248.5</v>
      </c>
      <c r="Q322" s="165">
        <f t="shared" si="30"/>
        <v>106.5</v>
      </c>
    </row>
    <row r="323" spans="1:17" s="154" customFormat="1">
      <c r="A323" s="225">
        <v>51101</v>
      </c>
      <c r="B323" s="166" t="s">
        <v>543</v>
      </c>
      <c r="C323" s="166" t="s">
        <v>21</v>
      </c>
      <c r="D323" s="166" t="s">
        <v>540</v>
      </c>
      <c r="E323" s="167" t="s">
        <v>541</v>
      </c>
      <c r="F323" s="168">
        <v>355</v>
      </c>
      <c r="G323" s="162">
        <v>30</v>
      </c>
      <c r="H323" s="163">
        <f t="shared" si="25"/>
        <v>106.5</v>
      </c>
      <c r="I323" s="163">
        <f t="shared" si="26"/>
        <v>248.5</v>
      </c>
      <c r="J323" s="162">
        <v>10</v>
      </c>
      <c r="K323" s="162">
        <v>10</v>
      </c>
      <c r="L323" s="162">
        <f t="shared" si="27"/>
        <v>120</v>
      </c>
      <c r="M323" s="162">
        <v>120</v>
      </c>
      <c r="N323" s="162">
        <v>0</v>
      </c>
      <c r="O323" s="162">
        <f t="shared" si="28"/>
        <v>2.0708333333333333</v>
      </c>
      <c r="P323" s="164">
        <f t="shared" si="29"/>
        <v>248.5</v>
      </c>
      <c r="Q323" s="165">
        <f t="shared" si="30"/>
        <v>106.5</v>
      </c>
    </row>
    <row r="324" spans="1:17" s="154" customFormat="1">
      <c r="A324" s="225">
        <v>51101</v>
      </c>
      <c r="B324" s="166" t="s">
        <v>544</v>
      </c>
      <c r="C324" s="166" t="s">
        <v>21</v>
      </c>
      <c r="D324" s="166" t="s">
        <v>545</v>
      </c>
      <c r="E324" s="167" t="s">
        <v>546</v>
      </c>
      <c r="F324" s="168">
        <v>5087</v>
      </c>
      <c r="G324" s="162">
        <v>30</v>
      </c>
      <c r="H324" s="163">
        <f t="shared" si="25"/>
        <v>1526.1</v>
      </c>
      <c r="I324" s="163">
        <f t="shared" si="26"/>
        <v>3560.9</v>
      </c>
      <c r="J324" s="162">
        <v>10</v>
      </c>
      <c r="K324" s="162">
        <v>10</v>
      </c>
      <c r="L324" s="162">
        <f t="shared" si="27"/>
        <v>120</v>
      </c>
      <c r="M324" s="162">
        <v>120</v>
      </c>
      <c r="N324" s="162">
        <v>0</v>
      </c>
      <c r="O324" s="162">
        <f t="shared" si="28"/>
        <v>29.674166666666668</v>
      </c>
      <c r="P324" s="164">
        <f t="shared" si="29"/>
        <v>3560.9</v>
      </c>
      <c r="Q324" s="165">
        <f t="shared" si="30"/>
        <v>1526.1</v>
      </c>
    </row>
    <row r="325" spans="1:17" s="154" customFormat="1">
      <c r="A325" s="225">
        <v>51101</v>
      </c>
      <c r="B325" s="166" t="s">
        <v>547</v>
      </c>
      <c r="C325" s="166" t="s">
        <v>21</v>
      </c>
      <c r="D325" s="166" t="s">
        <v>548</v>
      </c>
      <c r="E325" s="167" t="s">
        <v>549</v>
      </c>
      <c r="F325" s="168">
        <v>599</v>
      </c>
      <c r="G325" s="162">
        <v>30</v>
      </c>
      <c r="H325" s="163">
        <f t="shared" si="25"/>
        <v>179.7</v>
      </c>
      <c r="I325" s="163">
        <f t="shared" si="26"/>
        <v>419.3</v>
      </c>
      <c r="J325" s="162">
        <v>10</v>
      </c>
      <c r="K325" s="162">
        <v>10</v>
      </c>
      <c r="L325" s="162">
        <f t="shared" si="27"/>
        <v>120</v>
      </c>
      <c r="M325" s="162">
        <v>120</v>
      </c>
      <c r="N325" s="162">
        <v>0</v>
      </c>
      <c r="O325" s="162">
        <f t="shared" si="28"/>
        <v>3.4941666666666666</v>
      </c>
      <c r="P325" s="164">
        <f t="shared" si="29"/>
        <v>419.3</v>
      </c>
      <c r="Q325" s="165">
        <f t="shared" si="30"/>
        <v>179.7</v>
      </c>
    </row>
    <row r="326" spans="1:17" s="154" customFormat="1">
      <c r="A326" s="225">
        <v>51101</v>
      </c>
      <c r="B326" s="166" t="s">
        <v>550</v>
      </c>
      <c r="C326" s="166" t="s">
        <v>21</v>
      </c>
      <c r="D326" s="166" t="s">
        <v>548</v>
      </c>
      <c r="E326" s="167" t="s">
        <v>549</v>
      </c>
      <c r="F326" s="168">
        <v>599</v>
      </c>
      <c r="G326" s="162">
        <v>30</v>
      </c>
      <c r="H326" s="163">
        <f t="shared" si="25"/>
        <v>179.7</v>
      </c>
      <c r="I326" s="163">
        <f t="shared" si="26"/>
        <v>419.3</v>
      </c>
      <c r="J326" s="162">
        <v>10</v>
      </c>
      <c r="K326" s="162">
        <v>10</v>
      </c>
      <c r="L326" s="162">
        <f t="shared" si="27"/>
        <v>120</v>
      </c>
      <c r="M326" s="162">
        <v>120</v>
      </c>
      <c r="N326" s="162">
        <v>0</v>
      </c>
      <c r="O326" s="162">
        <f t="shared" si="28"/>
        <v>3.4941666666666666</v>
      </c>
      <c r="P326" s="164">
        <f t="shared" si="29"/>
        <v>419.3</v>
      </c>
      <c r="Q326" s="165">
        <f t="shared" si="30"/>
        <v>179.7</v>
      </c>
    </row>
    <row r="327" spans="1:17" s="154" customFormat="1">
      <c r="A327" s="225">
        <v>51101</v>
      </c>
      <c r="B327" s="166" t="s">
        <v>551</v>
      </c>
      <c r="C327" s="166" t="s">
        <v>21</v>
      </c>
      <c r="D327" s="166" t="s">
        <v>552</v>
      </c>
      <c r="E327" s="167" t="s">
        <v>553</v>
      </c>
      <c r="F327" s="168">
        <v>535.91</v>
      </c>
      <c r="G327" s="162">
        <v>30</v>
      </c>
      <c r="H327" s="163">
        <f t="shared" si="25"/>
        <v>160.773</v>
      </c>
      <c r="I327" s="163">
        <f t="shared" si="26"/>
        <v>375.13699999999994</v>
      </c>
      <c r="J327" s="162">
        <v>10</v>
      </c>
      <c r="K327" s="162">
        <v>10</v>
      </c>
      <c r="L327" s="162">
        <f t="shared" si="27"/>
        <v>120</v>
      </c>
      <c r="M327" s="162">
        <v>120</v>
      </c>
      <c r="N327" s="162">
        <v>0</v>
      </c>
      <c r="O327" s="162">
        <f t="shared" si="28"/>
        <v>3.1261416666666664</v>
      </c>
      <c r="P327" s="164">
        <f t="shared" si="29"/>
        <v>375.13699999999994</v>
      </c>
      <c r="Q327" s="165">
        <f t="shared" si="30"/>
        <v>160.77300000000002</v>
      </c>
    </row>
    <row r="328" spans="1:17" s="154" customFormat="1" ht="24">
      <c r="A328" s="225">
        <v>51101</v>
      </c>
      <c r="B328" s="166" t="s">
        <v>554</v>
      </c>
      <c r="C328" s="166" t="s">
        <v>21</v>
      </c>
      <c r="D328" s="166" t="s">
        <v>555</v>
      </c>
      <c r="E328" s="167" t="s">
        <v>556</v>
      </c>
      <c r="F328" s="168">
        <v>451.01</v>
      </c>
      <c r="G328" s="162">
        <v>30</v>
      </c>
      <c r="H328" s="163">
        <f t="shared" ref="H328:H391" si="31">F328*G328%</f>
        <v>135.303</v>
      </c>
      <c r="I328" s="163">
        <f t="shared" ref="I328:I391" si="32">F328-H328</f>
        <v>315.70699999999999</v>
      </c>
      <c r="J328" s="162">
        <v>10</v>
      </c>
      <c r="K328" s="162">
        <v>10</v>
      </c>
      <c r="L328" s="162">
        <f t="shared" ref="L328:L391" si="33">J328*12</f>
        <v>120</v>
      </c>
      <c r="M328" s="162">
        <v>120</v>
      </c>
      <c r="N328" s="162">
        <v>0</v>
      </c>
      <c r="O328" s="162">
        <f t="shared" ref="O328:O391" si="34">I328/L328</f>
        <v>2.6308916666666664</v>
      </c>
      <c r="P328" s="164">
        <f t="shared" ref="P328:P391" si="35">O328*M328</f>
        <v>315.70699999999999</v>
      </c>
      <c r="Q328" s="165">
        <f t="shared" ref="Q328:Q391" si="36">F328-P328</f>
        <v>135.303</v>
      </c>
    </row>
    <row r="329" spans="1:17" s="154" customFormat="1">
      <c r="A329" s="225">
        <v>51101</v>
      </c>
      <c r="B329" s="166" t="s">
        <v>557</v>
      </c>
      <c r="C329" s="166" t="s">
        <v>21</v>
      </c>
      <c r="D329" s="166" t="s">
        <v>558</v>
      </c>
      <c r="E329" s="170" t="s">
        <v>559</v>
      </c>
      <c r="F329" s="168">
        <v>1078</v>
      </c>
      <c r="G329" s="162">
        <v>30</v>
      </c>
      <c r="H329" s="163">
        <f t="shared" si="31"/>
        <v>323.39999999999998</v>
      </c>
      <c r="I329" s="163">
        <f t="shared" si="32"/>
        <v>754.6</v>
      </c>
      <c r="J329" s="162">
        <v>10</v>
      </c>
      <c r="K329" s="162">
        <v>10</v>
      </c>
      <c r="L329" s="162">
        <f t="shared" si="33"/>
        <v>120</v>
      </c>
      <c r="M329" s="162">
        <v>120</v>
      </c>
      <c r="N329" s="162">
        <v>0</v>
      </c>
      <c r="O329" s="162">
        <f t="shared" si="34"/>
        <v>6.2883333333333331</v>
      </c>
      <c r="P329" s="164">
        <f t="shared" si="35"/>
        <v>754.6</v>
      </c>
      <c r="Q329" s="165">
        <f t="shared" si="36"/>
        <v>323.39999999999998</v>
      </c>
    </row>
    <row r="330" spans="1:17" s="154" customFormat="1">
      <c r="A330" s="225">
        <v>51101</v>
      </c>
      <c r="B330" s="169" t="s">
        <v>560</v>
      </c>
      <c r="C330" s="166" t="s">
        <v>21</v>
      </c>
      <c r="D330" s="166" t="s">
        <v>558</v>
      </c>
      <c r="E330" s="167" t="s">
        <v>561</v>
      </c>
      <c r="F330" s="168">
        <v>467</v>
      </c>
      <c r="G330" s="162">
        <v>30</v>
      </c>
      <c r="H330" s="163">
        <f t="shared" si="31"/>
        <v>140.1</v>
      </c>
      <c r="I330" s="163">
        <f t="shared" si="32"/>
        <v>326.89999999999998</v>
      </c>
      <c r="J330" s="162">
        <v>10</v>
      </c>
      <c r="K330" s="162">
        <v>10</v>
      </c>
      <c r="L330" s="162">
        <f t="shared" si="33"/>
        <v>120</v>
      </c>
      <c r="M330" s="162">
        <v>120</v>
      </c>
      <c r="N330" s="162">
        <v>0</v>
      </c>
      <c r="O330" s="162">
        <f t="shared" si="34"/>
        <v>2.7241666666666666</v>
      </c>
      <c r="P330" s="164">
        <f t="shared" si="35"/>
        <v>326.89999999999998</v>
      </c>
      <c r="Q330" s="165">
        <f t="shared" si="36"/>
        <v>140.10000000000002</v>
      </c>
    </row>
    <row r="331" spans="1:17" s="154" customFormat="1">
      <c r="A331" s="225">
        <v>51101</v>
      </c>
      <c r="B331" s="166" t="s">
        <v>562</v>
      </c>
      <c r="C331" s="166" t="s">
        <v>21</v>
      </c>
      <c r="D331" s="166" t="s">
        <v>563</v>
      </c>
      <c r="E331" s="167" t="s">
        <v>564</v>
      </c>
      <c r="F331" s="168">
        <v>1490</v>
      </c>
      <c r="G331" s="162">
        <v>30</v>
      </c>
      <c r="H331" s="163">
        <f t="shared" si="31"/>
        <v>447</v>
      </c>
      <c r="I331" s="163">
        <f t="shared" si="32"/>
        <v>1043</v>
      </c>
      <c r="J331" s="162">
        <v>10</v>
      </c>
      <c r="K331" s="162">
        <v>10</v>
      </c>
      <c r="L331" s="162">
        <f t="shared" si="33"/>
        <v>120</v>
      </c>
      <c r="M331" s="162">
        <v>120</v>
      </c>
      <c r="N331" s="162">
        <v>0</v>
      </c>
      <c r="O331" s="162">
        <f t="shared" si="34"/>
        <v>8.6916666666666664</v>
      </c>
      <c r="P331" s="164">
        <f t="shared" si="35"/>
        <v>1043</v>
      </c>
      <c r="Q331" s="165">
        <f t="shared" si="36"/>
        <v>447</v>
      </c>
    </row>
    <row r="332" spans="1:17" s="154" customFormat="1">
      <c r="A332" s="225">
        <v>51101</v>
      </c>
      <c r="B332" s="166" t="s">
        <v>565</v>
      </c>
      <c r="C332" s="166" t="s">
        <v>21</v>
      </c>
      <c r="D332" s="166" t="s">
        <v>563</v>
      </c>
      <c r="E332" s="167" t="s">
        <v>564</v>
      </c>
      <c r="F332" s="168">
        <v>1490</v>
      </c>
      <c r="G332" s="162">
        <v>30</v>
      </c>
      <c r="H332" s="163">
        <f t="shared" si="31"/>
        <v>447</v>
      </c>
      <c r="I332" s="163">
        <f t="shared" si="32"/>
        <v>1043</v>
      </c>
      <c r="J332" s="162">
        <v>10</v>
      </c>
      <c r="K332" s="162">
        <v>10</v>
      </c>
      <c r="L332" s="162">
        <f t="shared" si="33"/>
        <v>120</v>
      </c>
      <c r="M332" s="162">
        <v>120</v>
      </c>
      <c r="N332" s="162">
        <v>0</v>
      </c>
      <c r="O332" s="162">
        <f t="shared" si="34"/>
        <v>8.6916666666666664</v>
      </c>
      <c r="P332" s="164">
        <f t="shared" si="35"/>
        <v>1043</v>
      </c>
      <c r="Q332" s="165">
        <f t="shared" si="36"/>
        <v>447</v>
      </c>
    </row>
    <row r="333" spans="1:17" s="154" customFormat="1">
      <c r="A333" s="225">
        <v>51101</v>
      </c>
      <c r="B333" s="166" t="s">
        <v>566</v>
      </c>
      <c r="C333" s="166" t="s">
        <v>21</v>
      </c>
      <c r="D333" s="166" t="s">
        <v>567</v>
      </c>
      <c r="E333" s="167" t="s">
        <v>57</v>
      </c>
      <c r="F333" s="168">
        <v>1265</v>
      </c>
      <c r="G333" s="162">
        <v>30</v>
      </c>
      <c r="H333" s="163">
        <f t="shared" si="31"/>
        <v>379.5</v>
      </c>
      <c r="I333" s="163">
        <f t="shared" si="32"/>
        <v>885.5</v>
      </c>
      <c r="J333" s="162">
        <v>10</v>
      </c>
      <c r="K333" s="162">
        <v>10</v>
      </c>
      <c r="L333" s="162">
        <f t="shared" si="33"/>
        <v>120</v>
      </c>
      <c r="M333" s="162">
        <v>120</v>
      </c>
      <c r="N333" s="162">
        <v>0</v>
      </c>
      <c r="O333" s="162">
        <f t="shared" si="34"/>
        <v>7.3791666666666664</v>
      </c>
      <c r="P333" s="164">
        <f t="shared" si="35"/>
        <v>885.5</v>
      </c>
      <c r="Q333" s="165">
        <f t="shared" si="36"/>
        <v>379.5</v>
      </c>
    </row>
    <row r="334" spans="1:17" s="154" customFormat="1">
      <c r="A334" s="225">
        <v>51101</v>
      </c>
      <c r="B334" s="166" t="s">
        <v>568</v>
      </c>
      <c r="C334" s="166" t="s">
        <v>21</v>
      </c>
      <c r="D334" s="166" t="s">
        <v>569</v>
      </c>
      <c r="E334" s="167" t="s">
        <v>570</v>
      </c>
      <c r="F334" s="168">
        <v>1845.4</v>
      </c>
      <c r="G334" s="162">
        <v>30</v>
      </c>
      <c r="H334" s="163">
        <f t="shared" si="31"/>
        <v>553.62</v>
      </c>
      <c r="I334" s="163">
        <f t="shared" si="32"/>
        <v>1291.7800000000002</v>
      </c>
      <c r="J334" s="162">
        <v>10</v>
      </c>
      <c r="K334" s="162">
        <v>10</v>
      </c>
      <c r="L334" s="162">
        <f t="shared" si="33"/>
        <v>120</v>
      </c>
      <c r="M334" s="162">
        <v>120</v>
      </c>
      <c r="N334" s="162">
        <v>0</v>
      </c>
      <c r="O334" s="162">
        <f t="shared" si="34"/>
        <v>10.764833333333335</v>
      </c>
      <c r="P334" s="164">
        <f t="shared" si="35"/>
        <v>1291.7800000000002</v>
      </c>
      <c r="Q334" s="165">
        <f t="shared" si="36"/>
        <v>553.61999999999989</v>
      </c>
    </row>
    <row r="335" spans="1:17" s="154" customFormat="1">
      <c r="A335" s="225">
        <v>51101</v>
      </c>
      <c r="B335" s="166" t="s">
        <v>571</v>
      </c>
      <c r="C335" s="166" t="s">
        <v>21</v>
      </c>
      <c r="D335" s="166" t="s">
        <v>569</v>
      </c>
      <c r="E335" s="167" t="s">
        <v>572</v>
      </c>
      <c r="F335" s="168">
        <v>1319.4</v>
      </c>
      <c r="G335" s="162">
        <v>30</v>
      </c>
      <c r="H335" s="163">
        <f t="shared" si="31"/>
        <v>395.82</v>
      </c>
      <c r="I335" s="163">
        <f t="shared" si="32"/>
        <v>923.58000000000015</v>
      </c>
      <c r="J335" s="162">
        <v>10</v>
      </c>
      <c r="K335" s="162">
        <v>10</v>
      </c>
      <c r="L335" s="162">
        <f t="shared" si="33"/>
        <v>120</v>
      </c>
      <c r="M335" s="162">
        <v>120</v>
      </c>
      <c r="N335" s="162">
        <v>0</v>
      </c>
      <c r="O335" s="162">
        <f t="shared" si="34"/>
        <v>7.6965000000000012</v>
      </c>
      <c r="P335" s="164">
        <f t="shared" si="35"/>
        <v>923.58000000000015</v>
      </c>
      <c r="Q335" s="165">
        <f t="shared" si="36"/>
        <v>395.81999999999994</v>
      </c>
    </row>
    <row r="336" spans="1:17" s="154" customFormat="1">
      <c r="A336" s="225">
        <v>51101</v>
      </c>
      <c r="B336" s="166" t="s">
        <v>573</v>
      </c>
      <c r="C336" s="166" t="s">
        <v>21</v>
      </c>
      <c r="D336" s="166" t="s">
        <v>569</v>
      </c>
      <c r="E336" s="167" t="s">
        <v>572</v>
      </c>
      <c r="F336" s="168">
        <v>1319.4</v>
      </c>
      <c r="G336" s="162">
        <v>30</v>
      </c>
      <c r="H336" s="163">
        <f t="shared" si="31"/>
        <v>395.82</v>
      </c>
      <c r="I336" s="163">
        <f t="shared" si="32"/>
        <v>923.58000000000015</v>
      </c>
      <c r="J336" s="162">
        <v>10</v>
      </c>
      <c r="K336" s="162">
        <v>10</v>
      </c>
      <c r="L336" s="162">
        <f t="shared" si="33"/>
        <v>120</v>
      </c>
      <c r="M336" s="162">
        <v>120</v>
      </c>
      <c r="N336" s="162">
        <v>0</v>
      </c>
      <c r="O336" s="162">
        <f t="shared" si="34"/>
        <v>7.6965000000000012</v>
      </c>
      <c r="P336" s="164">
        <f t="shared" si="35"/>
        <v>923.58000000000015</v>
      </c>
      <c r="Q336" s="165">
        <f t="shared" si="36"/>
        <v>395.81999999999994</v>
      </c>
    </row>
    <row r="337" spans="1:17" s="154" customFormat="1">
      <c r="A337" s="225">
        <v>51101</v>
      </c>
      <c r="B337" s="166" t="s">
        <v>574</v>
      </c>
      <c r="C337" s="166" t="s">
        <v>21</v>
      </c>
      <c r="D337" s="166" t="s">
        <v>575</v>
      </c>
      <c r="E337" s="167" t="s">
        <v>576</v>
      </c>
      <c r="F337" s="168">
        <v>1475</v>
      </c>
      <c r="G337" s="162">
        <v>30</v>
      </c>
      <c r="H337" s="163">
        <f t="shared" si="31"/>
        <v>442.5</v>
      </c>
      <c r="I337" s="163">
        <f t="shared" si="32"/>
        <v>1032.5</v>
      </c>
      <c r="J337" s="162">
        <v>10</v>
      </c>
      <c r="K337" s="162">
        <v>10</v>
      </c>
      <c r="L337" s="162">
        <f t="shared" si="33"/>
        <v>120</v>
      </c>
      <c r="M337" s="162">
        <v>120</v>
      </c>
      <c r="N337" s="162">
        <v>0</v>
      </c>
      <c r="O337" s="162">
        <f t="shared" si="34"/>
        <v>8.6041666666666661</v>
      </c>
      <c r="P337" s="164">
        <f t="shared" si="35"/>
        <v>1032.5</v>
      </c>
      <c r="Q337" s="165">
        <f t="shared" si="36"/>
        <v>442.5</v>
      </c>
    </row>
    <row r="338" spans="1:17" s="154" customFormat="1">
      <c r="A338" s="225">
        <v>51101</v>
      </c>
      <c r="B338" s="166" t="s">
        <v>577</v>
      </c>
      <c r="C338" s="166" t="s">
        <v>21</v>
      </c>
      <c r="D338" s="166" t="s">
        <v>575</v>
      </c>
      <c r="E338" s="167" t="s">
        <v>578</v>
      </c>
      <c r="F338" s="168">
        <v>295</v>
      </c>
      <c r="G338" s="162">
        <v>30</v>
      </c>
      <c r="H338" s="163">
        <f t="shared" si="31"/>
        <v>88.5</v>
      </c>
      <c r="I338" s="163">
        <f t="shared" si="32"/>
        <v>206.5</v>
      </c>
      <c r="J338" s="162">
        <v>10</v>
      </c>
      <c r="K338" s="162">
        <v>10</v>
      </c>
      <c r="L338" s="162">
        <f t="shared" si="33"/>
        <v>120</v>
      </c>
      <c r="M338" s="162">
        <v>120</v>
      </c>
      <c r="N338" s="162">
        <v>0</v>
      </c>
      <c r="O338" s="162">
        <f t="shared" si="34"/>
        <v>1.7208333333333334</v>
      </c>
      <c r="P338" s="164">
        <f t="shared" si="35"/>
        <v>206.5</v>
      </c>
      <c r="Q338" s="165">
        <f t="shared" si="36"/>
        <v>88.5</v>
      </c>
    </row>
    <row r="339" spans="1:17" s="154" customFormat="1">
      <c r="A339" s="225">
        <v>51101</v>
      </c>
      <c r="B339" s="166" t="s">
        <v>579</v>
      </c>
      <c r="C339" s="166" t="s">
        <v>21</v>
      </c>
      <c r="D339" s="166" t="s">
        <v>575</v>
      </c>
      <c r="E339" s="167" t="s">
        <v>578</v>
      </c>
      <c r="F339" s="168">
        <v>295</v>
      </c>
      <c r="G339" s="162">
        <v>30</v>
      </c>
      <c r="H339" s="163">
        <f t="shared" si="31"/>
        <v>88.5</v>
      </c>
      <c r="I339" s="163">
        <f t="shared" si="32"/>
        <v>206.5</v>
      </c>
      <c r="J339" s="162">
        <v>10</v>
      </c>
      <c r="K339" s="162">
        <v>10</v>
      </c>
      <c r="L339" s="162">
        <f t="shared" si="33"/>
        <v>120</v>
      </c>
      <c r="M339" s="162">
        <v>120</v>
      </c>
      <c r="N339" s="162">
        <v>0</v>
      </c>
      <c r="O339" s="162">
        <f t="shared" si="34"/>
        <v>1.7208333333333334</v>
      </c>
      <c r="P339" s="164">
        <f t="shared" si="35"/>
        <v>206.5</v>
      </c>
      <c r="Q339" s="165">
        <f t="shared" si="36"/>
        <v>88.5</v>
      </c>
    </row>
    <row r="340" spans="1:17" s="154" customFormat="1">
      <c r="A340" s="225">
        <v>51101</v>
      </c>
      <c r="B340" s="166" t="s">
        <v>580</v>
      </c>
      <c r="C340" s="166" t="s">
        <v>21</v>
      </c>
      <c r="D340" s="166" t="s">
        <v>575</v>
      </c>
      <c r="E340" s="170" t="s">
        <v>581</v>
      </c>
      <c r="F340" s="168">
        <v>3056</v>
      </c>
      <c r="G340" s="162">
        <v>30</v>
      </c>
      <c r="H340" s="163">
        <f t="shared" si="31"/>
        <v>916.8</v>
      </c>
      <c r="I340" s="163">
        <f t="shared" si="32"/>
        <v>2139.1999999999998</v>
      </c>
      <c r="J340" s="162">
        <v>10</v>
      </c>
      <c r="K340" s="162">
        <v>10</v>
      </c>
      <c r="L340" s="162">
        <f t="shared" si="33"/>
        <v>120</v>
      </c>
      <c r="M340" s="162">
        <v>120</v>
      </c>
      <c r="N340" s="162">
        <v>0</v>
      </c>
      <c r="O340" s="162">
        <f t="shared" si="34"/>
        <v>17.826666666666664</v>
      </c>
      <c r="P340" s="164">
        <f t="shared" si="35"/>
        <v>2139.1999999999998</v>
      </c>
      <c r="Q340" s="165">
        <f t="shared" si="36"/>
        <v>916.80000000000018</v>
      </c>
    </row>
    <row r="341" spans="1:17" s="154" customFormat="1">
      <c r="A341" s="225">
        <v>51101</v>
      </c>
      <c r="B341" s="166" t="s">
        <v>582</v>
      </c>
      <c r="C341" s="166" t="s">
        <v>21</v>
      </c>
      <c r="D341" s="166" t="s">
        <v>583</v>
      </c>
      <c r="E341" s="167" t="s">
        <v>584</v>
      </c>
      <c r="F341" s="168">
        <v>620</v>
      </c>
      <c r="G341" s="162">
        <v>30</v>
      </c>
      <c r="H341" s="163">
        <f t="shared" si="31"/>
        <v>186</v>
      </c>
      <c r="I341" s="163">
        <f t="shared" si="32"/>
        <v>434</v>
      </c>
      <c r="J341" s="162">
        <v>10</v>
      </c>
      <c r="K341" s="162">
        <v>10</v>
      </c>
      <c r="L341" s="162">
        <f t="shared" si="33"/>
        <v>120</v>
      </c>
      <c r="M341" s="162">
        <v>120</v>
      </c>
      <c r="N341" s="162">
        <v>0</v>
      </c>
      <c r="O341" s="162">
        <f t="shared" si="34"/>
        <v>3.6166666666666667</v>
      </c>
      <c r="P341" s="164">
        <f t="shared" si="35"/>
        <v>434</v>
      </c>
      <c r="Q341" s="165">
        <f t="shared" si="36"/>
        <v>186</v>
      </c>
    </row>
    <row r="342" spans="1:17" s="154" customFormat="1" ht="24">
      <c r="A342" s="225">
        <v>51101</v>
      </c>
      <c r="B342" s="173" t="s">
        <v>585</v>
      </c>
      <c r="C342" s="166" t="s">
        <v>21</v>
      </c>
      <c r="D342" s="174" t="s">
        <v>586</v>
      </c>
      <c r="E342" s="170" t="s">
        <v>587</v>
      </c>
      <c r="F342" s="171">
        <v>1002</v>
      </c>
      <c r="G342" s="162">
        <v>30</v>
      </c>
      <c r="H342" s="163">
        <f t="shared" si="31"/>
        <v>300.59999999999997</v>
      </c>
      <c r="I342" s="163">
        <f t="shared" si="32"/>
        <v>701.40000000000009</v>
      </c>
      <c r="J342" s="162">
        <v>10</v>
      </c>
      <c r="K342" s="162">
        <v>10</v>
      </c>
      <c r="L342" s="162">
        <f t="shared" si="33"/>
        <v>120</v>
      </c>
      <c r="M342" s="162">
        <v>120</v>
      </c>
      <c r="N342" s="162">
        <v>0</v>
      </c>
      <c r="O342" s="162">
        <f t="shared" si="34"/>
        <v>5.8450000000000006</v>
      </c>
      <c r="P342" s="164">
        <f t="shared" si="35"/>
        <v>701.40000000000009</v>
      </c>
      <c r="Q342" s="165">
        <f t="shared" si="36"/>
        <v>300.59999999999991</v>
      </c>
    </row>
    <row r="343" spans="1:17" s="154" customFormat="1" ht="24">
      <c r="A343" s="225">
        <v>51101</v>
      </c>
      <c r="B343" s="173" t="s">
        <v>588</v>
      </c>
      <c r="C343" s="166" t="s">
        <v>21</v>
      </c>
      <c r="D343" s="174" t="s">
        <v>586</v>
      </c>
      <c r="E343" s="170" t="s">
        <v>589</v>
      </c>
      <c r="F343" s="171">
        <v>1818</v>
      </c>
      <c r="G343" s="162">
        <v>30</v>
      </c>
      <c r="H343" s="163">
        <f t="shared" si="31"/>
        <v>545.4</v>
      </c>
      <c r="I343" s="163">
        <f t="shared" si="32"/>
        <v>1272.5999999999999</v>
      </c>
      <c r="J343" s="162">
        <v>10</v>
      </c>
      <c r="K343" s="162">
        <v>10</v>
      </c>
      <c r="L343" s="162">
        <f t="shared" si="33"/>
        <v>120</v>
      </c>
      <c r="M343" s="162">
        <v>120</v>
      </c>
      <c r="N343" s="162">
        <v>0</v>
      </c>
      <c r="O343" s="162">
        <f t="shared" si="34"/>
        <v>10.604999999999999</v>
      </c>
      <c r="P343" s="164">
        <f t="shared" si="35"/>
        <v>1272.5999999999999</v>
      </c>
      <c r="Q343" s="165">
        <f t="shared" si="36"/>
        <v>545.40000000000009</v>
      </c>
    </row>
    <row r="344" spans="1:17" s="154" customFormat="1">
      <c r="A344" s="225">
        <v>51101</v>
      </c>
      <c r="B344" s="174" t="s">
        <v>590</v>
      </c>
      <c r="C344" s="166" t="s">
        <v>21</v>
      </c>
      <c r="D344" s="174" t="s">
        <v>591</v>
      </c>
      <c r="E344" s="170" t="s">
        <v>592</v>
      </c>
      <c r="F344" s="171">
        <v>1441</v>
      </c>
      <c r="G344" s="162">
        <v>30</v>
      </c>
      <c r="H344" s="163">
        <f t="shared" si="31"/>
        <v>432.3</v>
      </c>
      <c r="I344" s="163">
        <f t="shared" si="32"/>
        <v>1008.7</v>
      </c>
      <c r="J344" s="162">
        <v>10</v>
      </c>
      <c r="K344" s="162">
        <v>10</v>
      </c>
      <c r="L344" s="162">
        <f t="shared" si="33"/>
        <v>120</v>
      </c>
      <c r="M344" s="162">
        <v>120</v>
      </c>
      <c r="N344" s="162">
        <v>0</v>
      </c>
      <c r="O344" s="162">
        <f t="shared" si="34"/>
        <v>8.4058333333333337</v>
      </c>
      <c r="P344" s="164">
        <f t="shared" si="35"/>
        <v>1008.7</v>
      </c>
      <c r="Q344" s="165">
        <f t="shared" si="36"/>
        <v>432.29999999999995</v>
      </c>
    </row>
    <row r="345" spans="1:17" s="154" customFormat="1">
      <c r="A345" s="225">
        <v>51101</v>
      </c>
      <c r="B345" s="166" t="s">
        <v>593</v>
      </c>
      <c r="C345" s="166" t="s">
        <v>21</v>
      </c>
      <c r="D345" s="166" t="s">
        <v>22</v>
      </c>
      <c r="E345" s="167" t="s">
        <v>54</v>
      </c>
      <c r="F345" s="168">
        <v>612</v>
      </c>
      <c r="G345" s="162">
        <v>30</v>
      </c>
      <c r="H345" s="163">
        <f t="shared" si="31"/>
        <v>183.6</v>
      </c>
      <c r="I345" s="163">
        <f t="shared" si="32"/>
        <v>428.4</v>
      </c>
      <c r="J345" s="162">
        <v>10</v>
      </c>
      <c r="K345" s="162">
        <v>10</v>
      </c>
      <c r="L345" s="162">
        <f t="shared" si="33"/>
        <v>120</v>
      </c>
      <c r="M345" s="162">
        <v>120</v>
      </c>
      <c r="N345" s="162">
        <v>0</v>
      </c>
      <c r="O345" s="162">
        <f t="shared" si="34"/>
        <v>3.57</v>
      </c>
      <c r="P345" s="164">
        <f t="shared" si="35"/>
        <v>428.4</v>
      </c>
      <c r="Q345" s="165">
        <f t="shared" si="36"/>
        <v>183.60000000000002</v>
      </c>
    </row>
    <row r="346" spans="1:17" s="154" customFormat="1">
      <c r="A346" s="225">
        <v>51101</v>
      </c>
      <c r="B346" s="166" t="s">
        <v>594</v>
      </c>
      <c r="C346" s="166" t="s">
        <v>21</v>
      </c>
      <c r="D346" s="166" t="s">
        <v>22</v>
      </c>
      <c r="E346" s="167" t="s">
        <v>485</v>
      </c>
      <c r="F346" s="168">
        <v>68.81</v>
      </c>
      <c r="G346" s="162">
        <v>30</v>
      </c>
      <c r="H346" s="163">
        <f t="shared" si="31"/>
        <v>20.643000000000001</v>
      </c>
      <c r="I346" s="163">
        <f t="shared" si="32"/>
        <v>48.167000000000002</v>
      </c>
      <c r="J346" s="162">
        <v>10</v>
      </c>
      <c r="K346" s="162">
        <v>10</v>
      </c>
      <c r="L346" s="162">
        <f t="shared" si="33"/>
        <v>120</v>
      </c>
      <c r="M346" s="162">
        <v>120</v>
      </c>
      <c r="N346" s="162">
        <v>0</v>
      </c>
      <c r="O346" s="162">
        <f t="shared" si="34"/>
        <v>0.4013916666666667</v>
      </c>
      <c r="P346" s="164">
        <f t="shared" si="35"/>
        <v>48.167000000000002</v>
      </c>
      <c r="Q346" s="165">
        <f t="shared" si="36"/>
        <v>20.643000000000001</v>
      </c>
    </row>
    <row r="347" spans="1:17" s="154" customFormat="1">
      <c r="A347" s="225">
        <v>51101</v>
      </c>
      <c r="B347" s="166" t="s">
        <v>595</v>
      </c>
      <c r="C347" s="166" t="s">
        <v>21</v>
      </c>
      <c r="D347" s="166" t="s">
        <v>22</v>
      </c>
      <c r="E347" s="170" t="s">
        <v>123</v>
      </c>
      <c r="F347" s="171">
        <f>34.96/2</f>
        <v>17.48</v>
      </c>
      <c r="G347" s="162">
        <v>30</v>
      </c>
      <c r="H347" s="163">
        <f t="shared" si="31"/>
        <v>5.2439999999999998</v>
      </c>
      <c r="I347" s="163">
        <f t="shared" si="32"/>
        <v>12.236000000000001</v>
      </c>
      <c r="J347" s="162">
        <v>10</v>
      </c>
      <c r="K347" s="162">
        <v>10</v>
      </c>
      <c r="L347" s="162">
        <f t="shared" si="33"/>
        <v>120</v>
      </c>
      <c r="M347" s="162">
        <v>120</v>
      </c>
      <c r="N347" s="162">
        <v>0</v>
      </c>
      <c r="O347" s="162">
        <f t="shared" si="34"/>
        <v>0.10196666666666668</v>
      </c>
      <c r="P347" s="164">
        <f t="shared" si="35"/>
        <v>12.236000000000001</v>
      </c>
      <c r="Q347" s="165">
        <f t="shared" si="36"/>
        <v>5.2439999999999998</v>
      </c>
    </row>
    <row r="348" spans="1:17" s="154" customFormat="1">
      <c r="A348" s="225">
        <v>51101</v>
      </c>
      <c r="B348" s="166" t="s">
        <v>596</v>
      </c>
      <c r="C348" s="166" t="s">
        <v>21</v>
      </c>
      <c r="D348" s="166" t="s">
        <v>22</v>
      </c>
      <c r="E348" s="167" t="s">
        <v>63</v>
      </c>
      <c r="F348" s="168">
        <f>5.15/2</f>
        <v>2.5750000000000002</v>
      </c>
      <c r="G348" s="162">
        <v>30</v>
      </c>
      <c r="H348" s="163">
        <f t="shared" si="31"/>
        <v>0.77250000000000008</v>
      </c>
      <c r="I348" s="163">
        <f t="shared" si="32"/>
        <v>1.8025000000000002</v>
      </c>
      <c r="J348" s="162">
        <v>10</v>
      </c>
      <c r="K348" s="162">
        <v>10</v>
      </c>
      <c r="L348" s="162">
        <f t="shared" si="33"/>
        <v>120</v>
      </c>
      <c r="M348" s="162">
        <v>120</v>
      </c>
      <c r="N348" s="162">
        <v>0</v>
      </c>
      <c r="O348" s="162">
        <f t="shared" si="34"/>
        <v>1.5020833333333336E-2</v>
      </c>
      <c r="P348" s="164">
        <f t="shared" si="35"/>
        <v>1.8025000000000002</v>
      </c>
      <c r="Q348" s="165">
        <f t="shared" si="36"/>
        <v>0.77249999999999996</v>
      </c>
    </row>
    <row r="349" spans="1:17" s="154" customFormat="1">
      <c r="A349" s="225">
        <v>51101</v>
      </c>
      <c r="B349" s="166" t="s">
        <v>597</v>
      </c>
      <c r="C349" s="166" t="s">
        <v>21</v>
      </c>
      <c r="D349" s="166" t="s">
        <v>22</v>
      </c>
      <c r="E349" s="167" t="s">
        <v>336</v>
      </c>
      <c r="F349" s="168">
        <v>1</v>
      </c>
      <c r="G349" s="162">
        <v>30</v>
      </c>
      <c r="H349" s="163">
        <f t="shared" si="31"/>
        <v>0.3</v>
      </c>
      <c r="I349" s="163">
        <f t="shared" si="32"/>
        <v>0.7</v>
      </c>
      <c r="J349" s="162">
        <v>10</v>
      </c>
      <c r="K349" s="162">
        <v>10</v>
      </c>
      <c r="L349" s="162">
        <f t="shared" si="33"/>
        <v>120</v>
      </c>
      <c r="M349" s="162">
        <v>120</v>
      </c>
      <c r="N349" s="162">
        <v>0</v>
      </c>
      <c r="O349" s="162">
        <f t="shared" si="34"/>
        <v>5.8333333333333327E-3</v>
      </c>
      <c r="P349" s="164">
        <f t="shared" si="35"/>
        <v>0.7</v>
      </c>
      <c r="Q349" s="165">
        <f t="shared" si="36"/>
        <v>0.30000000000000004</v>
      </c>
    </row>
    <row r="350" spans="1:17" s="154" customFormat="1">
      <c r="A350" s="225">
        <v>51101</v>
      </c>
      <c r="B350" s="166" t="s">
        <v>598</v>
      </c>
      <c r="C350" s="166" t="s">
        <v>21</v>
      </c>
      <c r="D350" s="166" t="s">
        <v>22</v>
      </c>
      <c r="E350" s="167" t="s">
        <v>599</v>
      </c>
      <c r="F350" s="168">
        <f>6.5/4</f>
        <v>1.625</v>
      </c>
      <c r="G350" s="162">
        <v>30</v>
      </c>
      <c r="H350" s="163">
        <f t="shared" si="31"/>
        <v>0.48749999999999999</v>
      </c>
      <c r="I350" s="163">
        <f t="shared" si="32"/>
        <v>1.1375</v>
      </c>
      <c r="J350" s="162">
        <v>10</v>
      </c>
      <c r="K350" s="162">
        <v>10</v>
      </c>
      <c r="L350" s="162">
        <f t="shared" si="33"/>
        <v>120</v>
      </c>
      <c r="M350" s="162">
        <v>120</v>
      </c>
      <c r="N350" s="162">
        <v>0</v>
      </c>
      <c r="O350" s="162">
        <f t="shared" si="34"/>
        <v>9.479166666666667E-3</v>
      </c>
      <c r="P350" s="164">
        <f t="shared" si="35"/>
        <v>1.1375</v>
      </c>
      <c r="Q350" s="165">
        <f t="shared" si="36"/>
        <v>0.48750000000000004</v>
      </c>
    </row>
    <row r="351" spans="1:17" s="154" customFormat="1">
      <c r="A351" s="225">
        <v>51101</v>
      </c>
      <c r="B351" s="166" t="s">
        <v>600</v>
      </c>
      <c r="C351" s="166" t="s">
        <v>21</v>
      </c>
      <c r="D351" s="166" t="s">
        <v>22</v>
      </c>
      <c r="E351" s="167" t="s">
        <v>601</v>
      </c>
      <c r="F351" s="168">
        <f>6.5/4</f>
        <v>1.625</v>
      </c>
      <c r="G351" s="162">
        <v>30</v>
      </c>
      <c r="H351" s="163">
        <f t="shared" si="31"/>
        <v>0.48749999999999999</v>
      </c>
      <c r="I351" s="163">
        <f t="shared" si="32"/>
        <v>1.1375</v>
      </c>
      <c r="J351" s="162">
        <v>10</v>
      </c>
      <c r="K351" s="162">
        <v>10</v>
      </c>
      <c r="L351" s="162">
        <f t="shared" si="33"/>
        <v>120</v>
      </c>
      <c r="M351" s="162">
        <v>120</v>
      </c>
      <c r="N351" s="162">
        <v>0</v>
      </c>
      <c r="O351" s="162">
        <f t="shared" si="34"/>
        <v>9.479166666666667E-3</v>
      </c>
      <c r="P351" s="164">
        <f t="shared" si="35"/>
        <v>1.1375</v>
      </c>
      <c r="Q351" s="165">
        <f t="shared" si="36"/>
        <v>0.48750000000000004</v>
      </c>
    </row>
    <row r="352" spans="1:17" s="154" customFormat="1">
      <c r="A352" s="225">
        <v>51101</v>
      </c>
      <c r="B352" s="166" t="s">
        <v>602</v>
      </c>
      <c r="C352" s="166" t="s">
        <v>21</v>
      </c>
      <c r="D352" s="166" t="s">
        <v>22</v>
      </c>
      <c r="E352" s="167" t="s">
        <v>601</v>
      </c>
      <c r="F352" s="168">
        <f>6.5/4</f>
        <v>1.625</v>
      </c>
      <c r="G352" s="162">
        <v>30</v>
      </c>
      <c r="H352" s="163">
        <f t="shared" si="31"/>
        <v>0.48749999999999999</v>
      </c>
      <c r="I352" s="163">
        <f t="shared" si="32"/>
        <v>1.1375</v>
      </c>
      <c r="J352" s="162">
        <v>10</v>
      </c>
      <c r="K352" s="162">
        <v>10</v>
      </c>
      <c r="L352" s="162">
        <f t="shared" si="33"/>
        <v>120</v>
      </c>
      <c r="M352" s="162">
        <v>120</v>
      </c>
      <c r="N352" s="162">
        <v>0</v>
      </c>
      <c r="O352" s="162">
        <f t="shared" si="34"/>
        <v>9.479166666666667E-3</v>
      </c>
      <c r="P352" s="164">
        <f t="shared" si="35"/>
        <v>1.1375</v>
      </c>
      <c r="Q352" s="165">
        <f t="shared" si="36"/>
        <v>0.48750000000000004</v>
      </c>
    </row>
    <row r="353" spans="1:17" s="154" customFormat="1">
      <c r="A353" s="225">
        <v>51101</v>
      </c>
      <c r="B353" s="166" t="s">
        <v>603</v>
      </c>
      <c r="C353" s="166" t="s">
        <v>21</v>
      </c>
      <c r="D353" s="166" t="s">
        <v>22</v>
      </c>
      <c r="E353" s="167" t="s">
        <v>601</v>
      </c>
      <c r="F353" s="168">
        <f>6.5/4</f>
        <v>1.625</v>
      </c>
      <c r="G353" s="162">
        <v>30</v>
      </c>
      <c r="H353" s="163">
        <f t="shared" si="31"/>
        <v>0.48749999999999999</v>
      </c>
      <c r="I353" s="163">
        <f t="shared" si="32"/>
        <v>1.1375</v>
      </c>
      <c r="J353" s="162">
        <v>10</v>
      </c>
      <c r="K353" s="162">
        <v>10</v>
      </c>
      <c r="L353" s="162">
        <f t="shared" si="33"/>
        <v>120</v>
      </c>
      <c r="M353" s="162">
        <v>120</v>
      </c>
      <c r="N353" s="162">
        <v>0</v>
      </c>
      <c r="O353" s="162">
        <f t="shared" si="34"/>
        <v>9.479166666666667E-3</v>
      </c>
      <c r="P353" s="164">
        <f t="shared" si="35"/>
        <v>1.1375</v>
      </c>
      <c r="Q353" s="165">
        <f t="shared" si="36"/>
        <v>0.48750000000000004</v>
      </c>
    </row>
    <row r="354" spans="1:17" s="154" customFormat="1">
      <c r="A354" s="225">
        <v>51101</v>
      </c>
      <c r="B354" s="175" t="s">
        <v>604</v>
      </c>
      <c r="C354" s="166" t="s">
        <v>21</v>
      </c>
      <c r="D354" s="166" t="s">
        <v>22</v>
      </c>
      <c r="E354" s="176" t="s">
        <v>605</v>
      </c>
      <c r="F354" s="171">
        <v>1</v>
      </c>
      <c r="G354" s="162">
        <v>30</v>
      </c>
      <c r="H354" s="163">
        <f t="shared" si="31"/>
        <v>0.3</v>
      </c>
      <c r="I354" s="163">
        <f t="shared" si="32"/>
        <v>0.7</v>
      </c>
      <c r="J354" s="162">
        <v>10</v>
      </c>
      <c r="K354" s="162">
        <v>10</v>
      </c>
      <c r="L354" s="162">
        <f t="shared" si="33"/>
        <v>120</v>
      </c>
      <c r="M354" s="162">
        <v>120</v>
      </c>
      <c r="N354" s="162">
        <v>0</v>
      </c>
      <c r="O354" s="162">
        <f t="shared" si="34"/>
        <v>5.8333333333333327E-3</v>
      </c>
      <c r="P354" s="164">
        <f t="shared" si="35"/>
        <v>0.7</v>
      </c>
      <c r="Q354" s="165">
        <f t="shared" si="36"/>
        <v>0.30000000000000004</v>
      </c>
    </row>
    <row r="355" spans="1:17" s="154" customFormat="1">
      <c r="A355" s="225">
        <v>51101</v>
      </c>
      <c r="B355" s="177" t="s">
        <v>606</v>
      </c>
      <c r="C355" s="166" t="s">
        <v>21</v>
      </c>
      <c r="D355" s="177" t="s">
        <v>607</v>
      </c>
      <c r="E355" s="176" t="s">
        <v>152</v>
      </c>
      <c r="F355" s="171">
        <v>339.08</v>
      </c>
      <c r="G355" s="162">
        <v>30</v>
      </c>
      <c r="H355" s="163">
        <f t="shared" si="31"/>
        <v>101.72399999999999</v>
      </c>
      <c r="I355" s="163">
        <f t="shared" si="32"/>
        <v>237.35599999999999</v>
      </c>
      <c r="J355" s="162">
        <v>10</v>
      </c>
      <c r="K355" s="162">
        <v>10</v>
      </c>
      <c r="L355" s="162">
        <f t="shared" si="33"/>
        <v>120</v>
      </c>
      <c r="M355" s="162">
        <v>120</v>
      </c>
      <c r="N355" s="162">
        <v>0</v>
      </c>
      <c r="O355" s="162">
        <f t="shared" si="34"/>
        <v>1.9779666666666667</v>
      </c>
      <c r="P355" s="164">
        <f t="shared" si="35"/>
        <v>237.35599999999999</v>
      </c>
      <c r="Q355" s="165">
        <f t="shared" si="36"/>
        <v>101.72399999999999</v>
      </c>
    </row>
    <row r="356" spans="1:17" s="154" customFormat="1">
      <c r="A356" s="225">
        <v>51101</v>
      </c>
      <c r="B356" s="177" t="s">
        <v>608</v>
      </c>
      <c r="C356" s="166" t="s">
        <v>21</v>
      </c>
      <c r="D356" s="177" t="s">
        <v>609</v>
      </c>
      <c r="E356" s="176" t="s">
        <v>610</v>
      </c>
      <c r="F356" s="171">
        <v>1439</v>
      </c>
      <c r="G356" s="162">
        <v>30</v>
      </c>
      <c r="H356" s="163">
        <f t="shared" si="31"/>
        <v>431.7</v>
      </c>
      <c r="I356" s="163">
        <f t="shared" si="32"/>
        <v>1007.3</v>
      </c>
      <c r="J356" s="162">
        <v>10</v>
      </c>
      <c r="K356" s="162">
        <v>10</v>
      </c>
      <c r="L356" s="162">
        <f t="shared" si="33"/>
        <v>120</v>
      </c>
      <c r="M356" s="162">
        <v>120</v>
      </c>
      <c r="N356" s="162">
        <v>0</v>
      </c>
      <c r="O356" s="162">
        <f t="shared" si="34"/>
        <v>8.394166666666667</v>
      </c>
      <c r="P356" s="164">
        <f t="shared" si="35"/>
        <v>1007.3000000000001</v>
      </c>
      <c r="Q356" s="165">
        <f t="shared" si="36"/>
        <v>431.69999999999993</v>
      </c>
    </row>
    <row r="357" spans="1:17" s="154" customFormat="1">
      <c r="A357" s="225">
        <v>51101</v>
      </c>
      <c r="B357" s="177" t="s">
        <v>611</v>
      </c>
      <c r="C357" s="166" t="s">
        <v>21</v>
      </c>
      <c r="D357" s="177" t="s">
        <v>609</v>
      </c>
      <c r="E357" s="176" t="s">
        <v>610</v>
      </c>
      <c r="F357" s="171">
        <v>1439</v>
      </c>
      <c r="G357" s="162">
        <v>30</v>
      </c>
      <c r="H357" s="163">
        <f t="shared" si="31"/>
        <v>431.7</v>
      </c>
      <c r="I357" s="163">
        <f t="shared" si="32"/>
        <v>1007.3</v>
      </c>
      <c r="J357" s="162">
        <v>10</v>
      </c>
      <c r="K357" s="162">
        <v>10</v>
      </c>
      <c r="L357" s="162">
        <f t="shared" si="33"/>
        <v>120</v>
      </c>
      <c r="M357" s="162">
        <v>120</v>
      </c>
      <c r="N357" s="162">
        <v>0</v>
      </c>
      <c r="O357" s="162">
        <f t="shared" si="34"/>
        <v>8.394166666666667</v>
      </c>
      <c r="P357" s="164">
        <f t="shared" si="35"/>
        <v>1007.3000000000001</v>
      </c>
      <c r="Q357" s="165">
        <f t="shared" si="36"/>
        <v>431.69999999999993</v>
      </c>
    </row>
    <row r="358" spans="1:17" s="154" customFormat="1">
      <c r="A358" s="225">
        <v>51101</v>
      </c>
      <c r="B358" s="177" t="s">
        <v>612</v>
      </c>
      <c r="C358" s="166" t="s">
        <v>21</v>
      </c>
      <c r="D358" s="177" t="s">
        <v>609</v>
      </c>
      <c r="E358" s="176" t="s">
        <v>610</v>
      </c>
      <c r="F358" s="171">
        <v>1439</v>
      </c>
      <c r="G358" s="162">
        <v>30</v>
      </c>
      <c r="H358" s="163">
        <f t="shared" si="31"/>
        <v>431.7</v>
      </c>
      <c r="I358" s="163">
        <f t="shared" si="32"/>
        <v>1007.3</v>
      </c>
      <c r="J358" s="162">
        <v>10</v>
      </c>
      <c r="K358" s="162">
        <v>10</v>
      </c>
      <c r="L358" s="162">
        <f t="shared" si="33"/>
        <v>120</v>
      </c>
      <c r="M358" s="162">
        <v>120</v>
      </c>
      <c r="N358" s="162">
        <v>0</v>
      </c>
      <c r="O358" s="162">
        <f t="shared" si="34"/>
        <v>8.394166666666667</v>
      </c>
      <c r="P358" s="164">
        <f t="shared" si="35"/>
        <v>1007.3000000000001</v>
      </c>
      <c r="Q358" s="165">
        <f t="shared" si="36"/>
        <v>431.69999999999993</v>
      </c>
    </row>
    <row r="359" spans="1:17" s="154" customFormat="1">
      <c r="A359" s="225">
        <v>51101</v>
      </c>
      <c r="B359" s="177" t="s">
        <v>613</v>
      </c>
      <c r="C359" s="166" t="s">
        <v>21</v>
      </c>
      <c r="D359" s="177" t="s">
        <v>614</v>
      </c>
      <c r="E359" s="176" t="s">
        <v>615</v>
      </c>
      <c r="F359" s="171">
        <v>1129.57</v>
      </c>
      <c r="G359" s="162">
        <v>30</v>
      </c>
      <c r="H359" s="163">
        <f t="shared" si="31"/>
        <v>338.87099999999998</v>
      </c>
      <c r="I359" s="163">
        <f t="shared" si="32"/>
        <v>790.69899999999996</v>
      </c>
      <c r="J359" s="162">
        <v>10</v>
      </c>
      <c r="K359" s="162">
        <v>10</v>
      </c>
      <c r="L359" s="162">
        <f t="shared" si="33"/>
        <v>120</v>
      </c>
      <c r="M359" s="162">
        <v>120</v>
      </c>
      <c r="N359" s="162">
        <v>0</v>
      </c>
      <c r="O359" s="162">
        <f t="shared" si="34"/>
        <v>6.5891583333333328</v>
      </c>
      <c r="P359" s="164">
        <f t="shared" si="35"/>
        <v>790.69899999999996</v>
      </c>
      <c r="Q359" s="165">
        <f t="shared" si="36"/>
        <v>338.87099999999998</v>
      </c>
    </row>
    <row r="360" spans="1:17" s="154" customFormat="1">
      <c r="A360" s="225">
        <v>51101</v>
      </c>
      <c r="B360" s="177" t="s">
        <v>616</v>
      </c>
      <c r="C360" s="166" t="s">
        <v>21</v>
      </c>
      <c r="D360" s="177" t="s">
        <v>614</v>
      </c>
      <c r="E360" s="176" t="s">
        <v>615</v>
      </c>
      <c r="F360" s="171">
        <v>1129.57</v>
      </c>
      <c r="G360" s="162">
        <v>30</v>
      </c>
      <c r="H360" s="163">
        <f t="shared" si="31"/>
        <v>338.87099999999998</v>
      </c>
      <c r="I360" s="163">
        <f t="shared" si="32"/>
        <v>790.69899999999996</v>
      </c>
      <c r="J360" s="162">
        <v>10</v>
      </c>
      <c r="K360" s="162">
        <v>10</v>
      </c>
      <c r="L360" s="162">
        <f t="shared" si="33"/>
        <v>120</v>
      </c>
      <c r="M360" s="162">
        <v>120</v>
      </c>
      <c r="N360" s="162">
        <v>0</v>
      </c>
      <c r="O360" s="162">
        <f t="shared" si="34"/>
        <v>6.5891583333333328</v>
      </c>
      <c r="P360" s="164">
        <f t="shared" si="35"/>
        <v>790.69899999999996</v>
      </c>
      <c r="Q360" s="165">
        <f t="shared" si="36"/>
        <v>338.87099999999998</v>
      </c>
    </row>
    <row r="361" spans="1:17" s="154" customFormat="1">
      <c r="A361" s="225">
        <v>51101</v>
      </c>
      <c r="B361" s="177" t="s">
        <v>617</v>
      </c>
      <c r="C361" s="166" t="s">
        <v>21</v>
      </c>
      <c r="D361" s="177" t="s">
        <v>618</v>
      </c>
      <c r="E361" s="176" t="s">
        <v>619</v>
      </c>
      <c r="F361" s="171">
        <v>1439</v>
      </c>
      <c r="G361" s="162">
        <v>30</v>
      </c>
      <c r="H361" s="163">
        <f t="shared" si="31"/>
        <v>431.7</v>
      </c>
      <c r="I361" s="163">
        <f t="shared" si="32"/>
        <v>1007.3</v>
      </c>
      <c r="J361" s="162">
        <v>10</v>
      </c>
      <c r="K361" s="162">
        <v>10</v>
      </c>
      <c r="L361" s="162">
        <f t="shared" si="33"/>
        <v>120</v>
      </c>
      <c r="M361" s="162">
        <v>120</v>
      </c>
      <c r="N361" s="162">
        <v>0</v>
      </c>
      <c r="O361" s="162">
        <f t="shared" si="34"/>
        <v>8.394166666666667</v>
      </c>
      <c r="P361" s="164">
        <f t="shared" si="35"/>
        <v>1007.3000000000001</v>
      </c>
      <c r="Q361" s="165">
        <f t="shared" si="36"/>
        <v>431.69999999999993</v>
      </c>
    </row>
    <row r="362" spans="1:17" s="154" customFormat="1">
      <c r="A362" s="225">
        <v>51101</v>
      </c>
      <c r="B362" s="177" t="s">
        <v>620</v>
      </c>
      <c r="C362" s="166" t="s">
        <v>21</v>
      </c>
      <c r="D362" s="177" t="s">
        <v>621</v>
      </c>
      <c r="E362" s="176" t="s">
        <v>622</v>
      </c>
      <c r="F362" s="171">
        <v>1619.65</v>
      </c>
      <c r="G362" s="162">
        <v>30</v>
      </c>
      <c r="H362" s="163">
        <f t="shared" si="31"/>
        <v>485.89499999999998</v>
      </c>
      <c r="I362" s="163">
        <f t="shared" si="32"/>
        <v>1133.7550000000001</v>
      </c>
      <c r="J362" s="162">
        <v>10</v>
      </c>
      <c r="K362" s="162">
        <v>10</v>
      </c>
      <c r="L362" s="162">
        <f t="shared" si="33"/>
        <v>120</v>
      </c>
      <c r="M362" s="162">
        <v>120</v>
      </c>
      <c r="N362" s="162">
        <v>0</v>
      </c>
      <c r="O362" s="162">
        <f t="shared" si="34"/>
        <v>9.4479583333333341</v>
      </c>
      <c r="P362" s="164">
        <f t="shared" si="35"/>
        <v>1133.7550000000001</v>
      </c>
      <c r="Q362" s="165">
        <f t="shared" si="36"/>
        <v>485.89499999999998</v>
      </c>
    </row>
    <row r="363" spans="1:17" s="154" customFormat="1" ht="96">
      <c r="A363" s="225">
        <v>51101</v>
      </c>
      <c r="B363" s="177" t="s">
        <v>623</v>
      </c>
      <c r="C363" s="166" t="s">
        <v>21</v>
      </c>
      <c r="D363" s="177" t="s">
        <v>624</v>
      </c>
      <c r="E363" s="176" t="s">
        <v>625</v>
      </c>
      <c r="F363" s="171">
        <v>4224.78</v>
      </c>
      <c r="G363" s="162">
        <v>30</v>
      </c>
      <c r="H363" s="163">
        <f t="shared" si="31"/>
        <v>1267.434</v>
      </c>
      <c r="I363" s="163">
        <f t="shared" si="32"/>
        <v>2957.3459999999995</v>
      </c>
      <c r="J363" s="162">
        <v>10</v>
      </c>
      <c r="K363" s="162">
        <v>10</v>
      </c>
      <c r="L363" s="162">
        <f t="shared" si="33"/>
        <v>120</v>
      </c>
      <c r="M363" s="162">
        <v>120</v>
      </c>
      <c r="N363" s="162">
        <v>0</v>
      </c>
      <c r="O363" s="162">
        <f t="shared" si="34"/>
        <v>24.644549999999995</v>
      </c>
      <c r="P363" s="164">
        <f t="shared" si="35"/>
        <v>2957.3459999999995</v>
      </c>
      <c r="Q363" s="165">
        <f t="shared" si="36"/>
        <v>1267.4340000000002</v>
      </c>
    </row>
    <row r="364" spans="1:17" s="154" customFormat="1" ht="60">
      <c r="A364" s="225">
        <v>51101</v>
      </c>
      <c r="B364" s="169" t="s">
        <v>626</v>
      </c>
      <c r="C364" s="166" t="s">
        <v>21</v>
      </c>
      <c r="D364" s="177" t="s">
        <v>627</v>
      </c>
      <c r="E364" s="176" t="s">
        <v>628</v>
      </c>
      <c r="F364" s="171">
        <v>11240</v>
      </c>
      <c r="G364" s="162">
        <v>30</v>
      </c>
      <c r="H364" s="163">
        <f t="shared" si="31"/>
        <v>3372</v>
      </c>
      <c r="I364" s="163">
        <f t="shared" si="32"/>
        <v>7868</v>
      </c>
      <c r="J364" s="162">
        <v>10</v>
      </c>
      <c r="K364" s="162">
        <v>10</v>
      </c>
      <c r="L364" s="162">
        <f t="shared" si="33"/>
        <v>120</v>
      </c>
      <c r="M364" s="162">
        <v>120</v>
      </c>
      <c r="N364" s="162">
        <v>0</v>
      </c>
      <c r="O364" s="162">
        <f t="shared" si="34"/>
        <v>65.566666666666663</v>
      </c>
      <c r="P364" s="164">
        <f t="shared" si="35"/>
        <v>7868</v>
      </c>
      <c r="Q364" s="165">
        <f t="shared" si="36"/>
        <v>3372</v>
      </c>
    </row>
    <row r="365" spans="1:17" s="154" customFormat="1" ht="60">
      <c r="A365" s="225">
        <v>51101</v>
      </c>
      <c r="B365" s="177" t="s">
        <v>629</v>
      </c>
      <c r="C365" s="166" t="s">
        <v>21</v>
      </c>
      <c r="D365" s="177" t="s">
        <v>627</v>
      </c>
      <c r="E365" s="176" t="s">
        <v>630</v>
      </c>
      <c r="F365" s="171">
        <v>6801</v>
      </c>
      <c r="G365" s="162">
        <v>30</v>
      </c>
      <c r="H365" s="163">
        <f t="shared" si="31"/>
        <v>2040.3</v>
      </c>
      <c r="I365" s="163">
        <f t="shared" si="32"/>
        <v>4760.7</v>
      </c>
      <c r="J365" s="162">
        <v>10</v>
      </c>
      <c r="K365" s="162">
        <v>10</v>
      </c>
      <c r="L365" s="162">
        <f t="shared" si="33"/>
        <v>120</v>
      </c>
      <c r="M365" s="162">
        <v>120</v>
      </c>
      <c r="N365" s="162">
        <v>0</v>
      </c>
      <c r="O365" s="162">
        <f t="shared" si="34"/>
        <v>39.672499999999999</v>
      </c>
      <c r="P365" s="164">
        <f t="shared" si="35"/>
        <v>4760.7</v>
      </c>
      <c r="Q365" s="165">
        <f t="shared" si="36"/>
        <v>2040.3000000000002</v>
      </c>
    </row>
    <row r="366" spans="1:17" s="154" customFormat="1" ht="96">
      <c r="A366" s="225">
        <v>51101</v>
      </c>
      <c r="B366" s="177" t="s">
        <v>631</v>
      </c>
      <c r="C366" s="166" t="s">
        <v>21</v>
      </c>
      <c r="D366" s="177" t="s">
        <v>627</v>
      </c>
      <c r="E366" s="176" t="s">
        <v>632</v>
      </c>
      <c r="F366" s="171">
        <v>4363</v>
      </c>
      <c r="G366" s="162">
        <v>30</v>
      </c>
      <c r="H366" s="163">
        <f t="shared" si="31"/>
        <v>1308.8999999999999</v>
      </c>
      <c r="I366" s="163">
        <f t="shared" si="32"/>
        <v>3054.1000000000004</v>
      </c>
      <c r="J366" s="162">
        <v>10</v>
      </c>
      <c r="K366" s="162">
        <v>10</v>
      </c>
      <c r="L366" s="162">
        <f t="shared" si="33"/>
        <v>120</v>
      </c>
      <c r="M366" s="162">
        <v>120</v>
      </c>
      <c r="N366" s="162">
        <v>0</v>
      </c>
      <c r="O366" s="162">
        <f t="shared" si="34"/>
        <v>25.450833333333335</v>
      </c>
      <c r="P366" s="164">
        <f t="shared" si="35"/>
        <v>3054.1000000000004</v>
      </c>
      <c r="Q366" s="165">
        <f t="shared" si="36"/>
        <v>1308.8999999999996</v>
      </c>
    </row>
    <row r="367" spans="1:17" s="154" customFormat="1" ht="72">
      <c r="A367" s="225">
        <v>51101</v>
      </c>
      <c r="B367" s="177" t="s">
        <v>633</v>
      </c>
      <c r="C367" s="166" t="s">
        <v>21</v>
      </c>
      <c r="D367" s="177" t="s">
        <v>627</v>
      </c>
      <c r="E367" s="176" t="s">
        <v>634</v>
      </c>
      <c r="F367" s="171">
        <v>3809</v>
      </c>
      <c r="G367" s="162">
        <v>30</v>
      </c>
      <c r="H367" s="163">
        <f t="shared" si="31"/>
        <v>1142.7</v>
      </c>
      <c r="I367" s="163">
        <f t="shared" si="32"/>
        <v>2666.3</v>
      </c>
      <c r="J367" s="162">
        <v>10</v>
      </c>
      <c r="K367" s="162">
        <v>10</v>
      </c>
      <c r="L367" s="162">
        <f t="shared" si="33"/>
        <v>120</v>
      </c>
      <c r="M367" s="162">
        <v>120</v>
      </c>
      <c r="N367" s="162">
        <v>0</v>
      </c>
      <c r="O367" s="162">
        <f t="shared" si="34"/>
        <v>22.21916666666667</v>
      </c>
      <c r="P367" s="164">
        <f t="shared" si="35"/>
        <v>2666.3</v>
      </c>
      <c r="Q367" s="165">
        <f t="shared" si="36"/>
        <v>1142.6999999999998</v>
      </c>
    </row>
    <row r="368" spans="1:17" s="154" customFormat="1" ht="72">
      <c r="A368" s="225">
        <v>51101</v>
      </c>
      <c r="B368" s="177" t="s">
        <v>635</v>
      </c>
      <c r="C368" s="166" t="s">
        <v>21</v>
      </c>
      <c r="D368" s="177" t="s">
        <v>627</v>
      </c>
      <c r="E368" s="176" t="s">
        <v>634</v>
      </c>
      <c r="F368" s="171">
        <v>3809</v>
      </c>
      <c r="G368" s="162">
        <v>30</v>
      </c>
      <c r="H368" s="163">
        <f t="shared" si="31"/>
        <v>1142.7</v>
      </c>
      <c r="I368" s="163">
        <f t="shared" si="32"/>
        <v>2666.3</v>
      </c>
      <c r="J368" s="162">
        <v>10</v>
      </c>
      <c r="K368" s="162">
        <v>10</v>
      </c>
      <c r="L368" s="162">
        <f t="shared" si="33"/>
        <v>120</v>
      </c>
      <c r="M368" s="162">
        <v>120</v>
      </c>
      <c r="N368" s="162">
        <v>0</v>
      </c>
      <c r="O368" s="162">
        <f t="shared" si="34"/>
        <v>22.21916666666667</v>
      </c>
      <c r="P368" s="164">
        <f t="shared" si="35"/>
        <v>2666.3</v>
      </c>
      <c r="Q368" s="165">
        <f t="shared" si="36"/>
        <v>1142.6999999999998</v>
      </c>
    </row>
    <row r="369" spans="1:17" s="154" customFormat="1" ht="72">
      <c r="A369" s="225">
        <v>51101</v>
      </c>
      <c r="B369" s="177" t="s">
        <v>636</v>
      </c>
      <c r="C369" s="166" t="s">
        <v>21</v>
      </c>
      <c r="D369" s="177" t="s">
        <v>627</v>
      </c>
      <c r="E369" s="176" t="s">
        <v>637</v>
      </c>
      <c r="F369" s="171">
        <v>5217.3999999999996</v>
      </c>
      <c r="G369" s="162">
        <v>30</v>
      </c>
      <c r="H369" s="163">
        <f t="shared" si="31"/>
        <v>1565.2199999999998</v>
      </c>
      <c r="I369" s="163">
        <f t="shared" si="32"/>
        <v>3652.18</v>
      </c>
      <c r="J369" s="162">
        <v>10</v>
      </c>
      <c r="K369" s="162">
        <v>10</v>
      </c>
      <c r="L369" s="162">
        <f t="shared" si="33"/>
        <v>120</v>
      </c>
      <c r="M369" s="162">
        <v>120</v>
      </c>
      <c r="N369" s="162">
        <v>0</v>
      </c>
      <c r="O369" s="162">
        <f t="shared" si="34"/>
        <v>30.434833333333334</v>
      </c>
      <c r="P369" s="164">
        <f t="shared" si="35"/>
        <v>3652.18</v>
      </c>
      <c r="Q369" s="165">
        <f t="shared" si="36"/>
        <v>1565.2199999999998</v>
      </c>
    </row>
    <row r="370" spans="1:17" s="154" customFormat="1">
      <c r="A370" s="225">
        <v>51101</v>
      </c>
      <c r="B370" s="166" t="s">
        <v>638</v>
      </c>
      <c r="C370" s="166" t="s">
        <v>21</v>
      </c>
      <c r="D370" s="174" t="s">
        <v>22</v>
      </c>
      <c r="E370" s="170" t="s">
        <v>92</v>
      </c>
      <c r="F370" s="171">
        <v>1</v>
      </c>
      <c r="G370" s="162">
        <v>30</v>
      </c>
      <c r="H370" s="163">
        <f t="shared" si="31"/>
        <v>0.3</v>
      </c>
      <c r="I370" s="163">
        <f t="shared" si="32"/>
        <v>0.7</v>
      </c>
      <c r="J370" s="162">
        <v>10</v>
      </c>
      <c r="K370" s="162">
        <v>10</v>
      </c>
      <c r="L370" s="162">
        <f t="shared" si="33"/>
        <v>120</v>
      </c>
      <c r="M370" s="162">
        <v>120</v>
      </c>
      <c r="N370" s="162">
        <v>0</v>
      </c>
      <c r="O370" s="162">
        <f t="shared" si="34"/>
        <v>5.8333333333333327E-3</v>
      </c>
      <c r="P370" s="164">
        <f t="shared" si="35"/>
        <v>0.7</v>
      </c>
      <c r="Q370" s="165">
        <f t="shared" si="36"/>
        <v>0.30000000000000004</v>
      </c>
    </row>
    <row r="371" spans="1:17" s="154" customFormat="1">
      <c r="A371" s="225">
        <v>51101</v>
      </c>
      <c r="B371" s="166" t="s">
        <v>639</v>
      </c>
      <c r="C371" s="166" t="s">
        <v>21</v>
      </c>
      <c r="D371" s="174" t="s">
        <v>22</v>
      </c>
      <c r="E371" s="170" t="s">
        <v>28</v>
      </c>
      <c r="F371" s="171">
        <v>1</v>
      </c>
      <c r="G371" s="162">
        <v>30</v>
      </c>
      <c r="H371" s="163">
        <f t="shared" si="31"/>
        <v>0.3</v>
      </c>
      <c r="I371" s="163">
        <f t="shared" si="32"/>
        <v>0.7</v>
      </c>
      <c r="J371" s="162">
        <v>10</v>
      </c>
      <c r="K371" s="162">
        <v>10</v>
      </c>
      <c r="L371" s="162">
        <f t="shared" si="33"/>
        <v>120</v>
      </c>
      <c r="M371" s="162">
        <v>120</v>
      </c>
      <c r="N371" s="162">
        <v>0</v>
      </c>
      <c r="O371" s="162">
        <f t="shared" si="34"/>
        <v>5.8333333333333327E-3</v>
      </c>
      <c r="P371" s="164">
        <f t="shared" si="35"/>
        <v>0.7</v>
      </c>
      <c r="Q371" s="165">
        <f t="shared" si="36"/>
        <v>0.30000000000000004</v>
      </c>
    </row>
    <row r="372" spans="1:17" s="154" customFormat="1">
      <c r="A372" s="225">
        <v>51101</v>
      </c>
      <c r="B372" s="169" t="s">
        <v>640</v>
      </c>
      <c r="C372" s="166" t="s">
        <v>21</v>
      </c>
      <c r="D372" s="174" t="s">
        <v>22</v>
      </c>
      <c r="E372" s="170" t="s">
        <v>641</v>
      </c>
      <c r="F372" s="171">
        <v>1</v>
      </c>
      <c r="G372" s="162">
        <v>30</v>
      </c>
      <c r="H372" s="163">
        <f t="shared" si="31"/>
        <v>0.3</v>
      </c>
      <c r="I372" s="163">
        <f t="shared" si="32"/>
        <v>0.7</v>
      </c>
      <c r="J372" s="162">
        <v>10</v>
      </c>
      <c r="K372" s="162">
        <v>10</v>
      </c>
      <c r="L372" s="162">
        <f t="shared" si="33"/>
        <v>120</v>
      </c>
      <c r="M372" s="162">
        <v>120</v>
      </c>
      <c r="N372" s="162">
        <v>0</v>
      </c>
      <c r="O372" s="162">
        <f t="shared" si="34"/>
        <v>5.8333333333333327E-3</v>
      </c>
      <c r="P372" s="164">
        <f t="shared" si="35"/>
        <v>0.7</v>
      </c>
      <c r="Q372" s="165">
        <f t="shared" si="36"/>
        <v>0.30000000000000004</v>
      </c>
    </row>
    <row r="373" spans="1:17" s="154" customFormat="1">
      <c r="A373" s="225">
        <v>51101</v>
      </c>
      <c r="B373" s="166" t="s">
        <v>642</v>
      </c>
      <c r="C373" s="166" t="s">
        <v>21</v>
      </c>
      <c r="D373" s="174" t="s">
        <v>22</v>
      </c>
      <c r="E373" s="170" t="s">
        <v>643</v>
      </c>
      <c r="F373" s="171">
        <v>1</v>
      </c>
      <c r="G373" s="162">
        <v>30</v>
      </c>
      <c r="H373" s="163">
        <f t="shared" si="31"/>
        <v>0.3</v>
      </c>
      <c r="I373" s="163">
        <f t="shared" si="32"/>
        <v>0.7</v>
      </c>
      <c r="J373" s="162">
        <v>10</v>
      </c>
      <c r="K373" s="162">
        <v>10</v>
      </c>
      <c r="L373" s="162">
        <f t="shared" si="33"/>
        <v>120</v>
      </c>
      <c r="M373" s="162">
        <v>120</v>
      </c>
      <c r="N373" s="162">
        <v>0</v>
      </c>
      <c r="O373" s="162">
        <f t="shared" si="34"/>
        <v>5.8333333333333327E-3</v>
      </c>
      <c r="P373" s="164">
        <f t="shared" si="35"/>
        <v>0.7</v>
      </c>
      <c r="Q373" s="165">
        <f t="shared" si="36"/>
        <v>0.30000000000000004</v>
      </c>
    </row>
    <row r="374" spans="1:17" s="154" customFormat="1">
      <c r="A374" s="225">
        <v>51101</v>
      </c>
      <c r="B374" s="166" t="s">
        <v>644</v>
      </c>
      <c r="C374" s="166" t="s">
        <v>21</v>
      </c>
      <c r="D374" s="174" t="s">
        <v>22</v>
      </c>
      <c r="E374" s="170" t="s">
        <v>645</v>
      </c>
      <c r="F374" s="171">
        <v>1</v>
      </c>
      <c r="G374" s="162">
        <v>30</v>
      </c>
      <c r="H374" s="163">
        <f t="shared" si="31"/>
        <v>0.3</v>
      </c>
      <c r="I374" s="163">
        <f t="shared" si="32"/>
        <v>0.7</v>
      </c>
      <c r="J374" s="162">
        <v>10</v>
      </c>
      <c r="K374" s="162">
        <v>10</v>
      </c>
      <c r="L374" s="162">
        <f t="shared" si="33"/>
        <v>120</v>
      </c>
      <c r="M374" s="162">
        <v>120</v>
      </c>
      <c r="N374" s="162">
        <v>0</v>
      </c>
      <c r="O374" s="162">
        <f t="shared" si="34"/>
        <v>5.8333333333333327E-3</v>
      </c>
      <c r="P374" s="164">
        <f t="shared" si="35"/>
        <v>0.7</v>
      </c>
      <c r="Q374" s="165">
        <f t="shared" si="36"/>
        <v>0.30000000000000004</v>
      </c>
    </row>
    <row r="375" spans="1:17" s="154" customFormat="1">
      <c r="A375" s="225">
        <v>51101</v>
      </c>
      <c r="B375" s="169" t="s">
        <v>646</v>
      </c>
      <c r="C375" s="166" t="s">
        <v>21</v>
      </c>
      <c r="D375" s="174" t="s">
        <v>22</v>
      </c>
      <c r="E375" s="178" t="s">
        <v>647</v>
      </c>
      <c r="F375" s="171">
        <v>1</v>
      </c>
      <c r="G375" s="162">
        <v>30</v>
      </c>
      <c r="H375" s="163">
        <f t="shared" si="31"/>
        <v>0.3</v>
      </c>
      <c r="I375" s="163">
        <f t="shared" si="32"/>
        <v>0.7</v>
      </c>
      <c r="J375" s="162">
        <v>10</v>
      </c>
      <c r="K375" s="162">
        <v>10</v>
      </c>
      <c r="L375" s="162">
        <f t="shared" si="33"/>
        <v>120</v>
      </c>
      <c r="M375" s="162">
        <v>120</v>
      </c>
      <c r="N375" s="162">
        <v>0</v>
      </c>
      <c r="O375" s="162">
        <f t="shared" si="34"/>
        <v>5.8333333333333327E-3</v>
      </c>
      <c r="P375" s="164">
        <f t="shared" si="35"/>
        <v>0.7</v>
      </c>
      <c r="Q375" s="165">
        <f t="shared" si="36"/>
        <v>0.30000000000000004</v>
      </c>
    </row>
    <row r="376" spans="1:17" s="154" customFormat="1">
      <c r="A376" s="225">
        <v>51101</v>
      </c>
      <c r="B376" s="169" t="s">
        <v>648</v>
      </c>
      <c r="C376" s="166" t="s">
        <v>21</v>
      </c>
      <c r="D376" s="174" t="s">
        <v>22</v>
      </c>
      <c r="E376" s="178" t="s">
        <v>485</v>
      </c>
      <c r="F376" s="171">
        <v>1</v>
      </c>
      <c r="G376" s="162">
        <v>30</v>
      </c>
      <c r="H376" s="163">
        <f t="shared" si="31"/>
        <v>0.3</v>
      </c>
      <c r="I376" s="163">
        <f t="shared" si="32"/>
        <v>0.7</v>
      </c>
      <c r="J376" s="162">
        <v>10</v>
      </c>
      <c r="K376" s="162">
        <v>10</v>
      </c>
      <c r="L376" s="162">
        <f t="shared" si="33"/>
        <v>120</v>
      </c>
      <c r="M376" s="162">
        <v>120</v>
      </c>
      <c r="N376" s="162">
        <v>0</v>
      </c>
      <c r="O376" s="162">
        <f t="shared" si="34"/>
        <v>5.8333333333333327E-3</v>
      </c>
      <c r="P376" s="164">
        <f t="shared" si="35"/>
        <v>0.7</v>
      </c>
      <c r="Q376" s="165">
        <f t="shared" si="36"/>
        <v>0.30000000000000004</v>
      </c>
    </row>
    <row r="377" spans="1:17" s="154" customFormat="1">
      <c r="A377" s="225">
        <v>51101</v>
      </c>
      <c r="B377" s="169" t="s">
        <v>649</v>
      </c>
      <c r="C377" s="166" t="s">
        <v>21</v>
      </c>
      <c r="D377" s="174" t="s">
        <v>22</v>
      </c>
      <c r="E377" s="178" t="s">
        <v>645</v>
      </c>
      <c r="F377" s="171">
        <v>1</v>
      </c>
      <c r="G377" s="162">
        <v>30</v>
      </c>
      <c r="H377" s="163">
        <f t="shared" si="31"/>
        <v>0.3</v>
      </c>
      <c r="I377" s="163">
        <f t="shared" si="32"/>
        <v>0.7</v>
      </c>
      <c r="J377" s="162">
        <v>10</v>
      </c>
      <c r="K377" s="162">
        <v>10</v>
      </c>
      <c r="L377" s="162">
        <f t="shared" si="33"/>
        <v>120</v>
      </c>
      <c r="M377" s="162">
        <v>120</v>
      </c>
      <c r="N377" s="162">
        <v>0</v>
      </c>
      <c r="O377" s="162">
        <f t="shared" si="34"/>
        <v>5.8333333333333327E-3</v>
      </c>
      <c r="P377" s="164">
        <f t="shared" si="35"/>
        <v>0.7</v>
      </c>
      <c r="Q377" s="165">
        <f t="shared" si="36"/>
        <v>0.30000000000000004</v>
      </c>
    </row>
    <row r="378" spans="1:17" s="154" customFormat="1">
      <c r="A378" s="225">
        <v>51101</v>
      </c>
      <c r="B378" s="166" t="s">
        <v>650</v>
      </c>
      <c r="C378" s="166" t="s">
        <v>21</v>
      </c>
      <c r="D378" s="174" t="s">
        <v>22</v>
      </c>
      <c r="E378" s="170" t="s">
        <v>645</v>
      </c>
      <c r="F378" s="171">
        <v>1</v>
      </c>
      <c r="G378" s="162">
        <v>30</v>
      </c>
      <c r="H378" s="163">
        <f t="shared" si="31"/>
        <v>0.3</v>
      </c>
      <c r="I378" s="163">
        <f t="shared" si="32"/>
        <v>0.7</v>
      </c>
      <c r="J378" s="162">
        <v>10</v>
      </c>
      <c r="K378" s="162">
        <v>10</v>
      </c>
      <c r="L378" s="162">
        <f t="shared" si="33"/>
        <v>120</v>
      </c>
      <c r="M378" s="162">
        <v>120</v>
      </c>
      <c r="N378" s="162">
        <v>0</v>
      </c>
      <c r="O378" s="162">
        <f t="shared" si="34"/>
        <v>5.8333333333333327E-3</v>
      </c>
      <c r="P378" s="164">
        <f t="shared" si="35"/>
        <v>0.7</v>
      </c>
      <c r="Q378" s="165">
        <f t="shared" si="36"/>
        <v>0.30000000000000004</v>
      </c>
    </row>
    <row r="379" spans="1:17" s="154" customFormat="1">
      <c r="A379" s="225">
        <v>51101</v>
      </c>
      <c r="B379" s="166" t="s">
        <v>651</v>
      </c>
      <c r="C379" s="166" t="s">
        <v>21</v>
      </c>
      <c r="D379" s="174" t="s">
        <v>22</v>
      </c>
      <c r="E379" s="170" t="s">
        <v>645</v>
      </c>
      <c r="F379" s="171">
        <v>1</v>
      </c>
      <c r="G379" s="162">
        <v>30</v>
      </c>
      <c r="H379" s="163">
        <f t="shared" si="31"/>
        <v>0.3</v>
      </c>
      <c r="I379" s="163">
        <f t="shared" si="32"/>
        <v>0.7</v>
      </c>
      <c r="J379" s="162">
        <v>10</v>
      </c>
      <c r="K379" s="162">
        <v>10</v>
      </c>
      <c r="L379" s="162">
        <f t="shared" si="33"/>
        <v>120</v>
      </c>
      <c r="M379" s="162">
        <v>120</v>
      </c>
      <c r="N379" s="162">
        <v>0</v>
      </c>
      <c r="O379" s="162">
        <f t="shared" si="34"/>
        <v>5.8333333333333327E-3</v>
      </c>
      <c r="P379" s="164">
        <f t="shared" si="35"/>
        <v>0.7</v>
      </c>
      <c r="Q379" s="165">
        <f t="shared" si="36"/>
        <v>0.30000000000000004</v>
      </c>
    </row>
    <row r="380" spans="1:17" s="154" customFormat="1">
      <c r="A380" s="225">
        <v>51101</v>
      </c>
      <c r="B380" s="166" t="s">
        <v>652</v>
      </c>
      <c r="C380" s="166" t="s">
        <v>21</v>
      </c>
      <c r="D380" s="174" t="s">
        <v>22</v>
      </c>
      <c r="E380" s="170" t="s">
        <v>645</v>
      </c>
      <c r="F380" s="171">
        <v>1</v>
      </c>
      <c r="G380" s="162">
        <v>30</v>
      </c>
      <c r="H380" s="163">
        <f t="shared" si="31"/>
        <v>0.3</v>
      </c>
      <c r="I380" s="163">
        <f t="shared" si="32"/>
        <v>0.7</v>
      </c>
      <c r="J380" s="162">
        <v>10</v>
      </c>
      <c r="K380" s="162">
        <v>10</v>
      </c>
      <c r="L380" s="162">
        <f t="shared" si="33"/>
        <v>120</v>
      </c>
      <c r="M380" s="162">
        <v>120</v>
      </c>
      <c r="N380" s="162">
        <v>0</v>
      </c>
      <c r="O380" s="162">
        <f t="shared" si="34"/>
        <v>5.8333333333333327E-3</v>
      </c>
      <c r="P380" s="164">
        <f t="shared" si="35"/>
        <v>0.7</v>
      </c>
      <c r="Q380" s="165">
        <f t="shared" si="36"/>
        <v>0.30000000000000004</v>
      </c>
    </row>
    <row r="381" spans="1:17" s="154" customFormat="1" ht="24">
      <c r="A381" s="225">
        <v>51101</v>
      </c>
      <c r="B381" s="166" t="s">
        <v>653</v>
      </c>
      <c r="C381" s="166" t="s">
        <v>21</v>
      </c>
      <c r="D381" s="174" t="s">
        <v>22</v>
      </c>
      <c r="E381" s="167" t="s">
        <v>654</v>
      </c>
      <c r="F381" s="171">
        <v>1</v>
      </c>
      <c r="G381" s="162">
        <v>30</v>
      </c>
      <c r="H381" s="163">
        <f t="shared" si="31"/>
        <v>0.3</v>
      </c>
      <c r="I381" s="163">
        <f t="shared" si="32"/>
        <v>0.7</v>
      </c>
      <c r="J381" s="162">
        <v>10</v>
      </c>
      <c r="K381" s="162">
        <v>10</v>
      </c>
      <c r="L381" s="162">
        <f t="shared" si="33"/>
        <v>120</v>
      </c>
      <c r="M381" s="162">
        <v>120</v>
      </c>
      <c r="N381" s="162">
        <v>0</v>
      </c>
      <c r="O381" s="162">
        <f t="shared" si="34"/>
        <v>5.8333333333333327E-3</v>
      </c>
      <c r="P381" s="164">
        <f t="shared" si="35"/>
        <v>0.7</v>
      </c>
      <c r="Q381" s="165">
        <f t="shared" si="36"/>
        <v>0.30000000000000004</v>
      </c>
    </row>
    <row r="382" spans="1:17" s="154" customFormat="1">
      <c r="A382" s="225">
        <v>51101</v>
      </c>
      <c r="B382" s="166" t="s">
        <v>655</v>
      </c>
      <c r="C382" s="166" t="s">
        <v>21</v>
      </c>
      <c r="D382" s="174" t="s">
        <v>22</v>
      </c>
      <c r="E382" s="170" t="s">
        <v>656</v>
      </c>
      <c r="F382" s="171">
        <v>1</v>
      </c>
      <c r="G382" s="162">
        <v>30</v>
      </c>
      <c r="H382" s="163">
        <f t="shared" si="31"/>
        <v>0.3</v>
      </c>
      <c r="I382" s="163">
        <f t="shared" si="32"/>
        <v>0.7</v>
      </c>
      <c r="J382" s="162">
        <v>10</v>
      </c>
      <c r="K382" s="162">
        <v>10</v>
      </c>
      <c r="L382" s="162">
        <f t="shared" si="33"/>
        <v>120</v>
      </c>
      <c r="M382" s="162">
        <v>120</v>
      </c>
      <c r="N382" s="162">
        <v>0</v>
      </c>
      <c r="O382" s="162">
        <f t="shared" si="34"/>
        <v>5.8333333333333327E-3</v>
      </c>
      <c r="P382" s="164">
        <f t="shared" si="35"/>
        <v>0.7</v>
      </c>
      <c r="Q382" s="165">
        <f t="shared" si="36"/>
        <v>0.30000000000000004</v>
      </c>
    </row>
    <row r="383" spans="1:17" s="154" customFormat="1">
      <c r="A383" s="225">
        <v>51101</v>
      </c>
      <c r="B383" s="169" t="s">
        <v>657</v>
      </c>
      <c r="C383" s="166" t="s">
        <v>21</v>
      </c>
      <c r="D383" s="174" t="s">
        <v>22</v>
      </c>
      <c r="E383" s="167" t="s">
        <v>658</v>
      </c>
      <c r="F383" s="171">
        <v>1</v>
      </c>
      <c r="G383" s="162">
        <v>30</v>
      </c>
      <c r="H383" s="163">
        <f t="shared" si="31"/>
        <v>0.3</v>
      </c>
      <c r="I383" s="163">
        <f t="shared" si="32"/>
        <v>0.7</v>
      </c>
      <c r="J383" s="162">
        <v>10</v>
      </c>
      <c r="K383" s="162">
        <v>10</v>
      </c>
      <c r="L383" s="162">
        <f t="shared" si="33"/>
        <v>120</v>
      </c>
      <c r="M383" s="162">
        <v>120</v>
      </c>
      <c r="N383" s="162">
        <v>0</v>
      </c>
      <c r="O383" s="162">
        <f t="shared" si="34"/>
        <v>5.8333333333333327E-3</v>
      </c>
      <c r="P383" s="164">
        <f t="shared" si="35"/>
        <v>0.7</v>
      </c>
      <c r="Q383" s="165">
        <f t="shared" si="36"/>
        <v>0.30000000000000004</v>
      </c>
    </row>
    <row r="384" spans="1:17" s="154" customFormat="1">
      <c r="A384" s="225">
        <v>51101</v>
      </c>
      <c r="B384" s="166" t="s">
        <v>659</v>
      </c>
      <c r="C384" s="166" t="s">
        <v>21</v>
      </c>
      <c r="D384" s="174" t="s">
        <v>22</v>
      </c>
      <c r="E384" s="170" t="s">
        <v>660</v>
      </c>
      <c r="F384" s="171">
        <v>1</v>
      </c>
      <c r="G384" s="162">
        <v>30</v>
      </c>
      <c r="H384" s="163">
        <f t="shared" si="31"/>
        <v>0.3</v>
      </c>
      <c r="I384" s="163">
        <f t="shared" si="32"/>
        <v>0.7</v>
      </c>
      <c r="J384" s="162">
        <v>10</v>
      </c>
      <c r="K384" s="162">
        <v>10</v>
      </c>
      <c r="L384" s="162">
        <f t="shared" si="33"/>
        <v>120</v>
      </c>
      <c r="M384" s="162">
        <v>120</v>
      </c>
      <c r="N384" s="162">
        <v>0</v>
      </c>
      <c r="O384" s="162">
        <f t="shared" si="34"/>
        <v>5.8333333333333327E-3</v>
      </c>
      <c r="P384" s="164">
        <f t="shared" si="35"/>
        <v>0.7</v>
      </c>
      <c r="Q384" s="165">
        <f t="shared" si="36"/>
        <v>0.30000000000000004</v>
      </c>
    </row>
    <row r="385" spans="1:17" s="154" customFormat="1">
      <c r="A385" s="225">
        <v>51101</v>
      </c>
      <c r="B385" s="166" t="s">
        <v>661</v>
      </c>
      <c r="C385" s="166" t="s">
        <v>21</v>
      </c>
      <c r="D385" s="174" t="s">
        <v>22</v>
      </c>
      <c r="E385" s="170" t="s">
        <v>645</v>
      </c>
      <c r="F385" s="171">
        <v>1</v>
      </c>
      <c r="G385" s="162">
        <v>30</v>
      </c>
      <c r="H385" s="163">
        <f t="shared" si="31"/>
        <v>0.3</v>
      </c>
      <c r="I385" s="163">
        <f t="shared" si="32"/>
        <v>0.7</v>
      </c>
      <c r="J385" s="162">
        <v>10</v>
      </c>
      <c r="K385" s="162">
        <v>10</v>
      </c>
      <c r="L385" s="162">
        <f t="shared" si="33"/>
        <v>120</v>
      </c>
      <c r="M385" s="162">
        <v>120</v>
      </c>
      <c r="N385" s="162">
        <v>0</v>
      </c>
      <c r="O385" s="162">
        <f t="shared" si="34"/>
        <v>5.8333333333333327E-3</v>
      </c>
      <c r="P385" s="164">
        <f t="shared" si="35"/>
        <v>0.7</v>
      </c>
      <c r="Q385" s="165">
        <f t="shared" si="36"/>
        <v>0.30000000000000004</v>
      </c>
    </row>
    <row r="386" spans="1:17" s="154" customFormat="1">
      <c r="A386" s="225">
        <v>51101</v>
      </c>
      <c r="B386" s="166" t="s">
        <v>662</v>
      </c>
      <c r="C386" s="166" t="s">
        <v>21</v>
      </c>
      <c r="D386" s="174" t="s">
        <v>22</v>
      </c>
      <c r="E386" s="170" t="s">
        <v>645</v>
      </c>
      <c r="F386" s="171">
        <v>1</v>
      </c>
      <c r="G386" s="162">
        <v>30</v>
      </c>
      <c r="H386" s="163">
        <f t="shared" si="31"/>
        <v>0.3</v>
      </c>
      <c r="I386" s="163">
        <f t="shared" si="32"/>
        <v>0.7</v>
      </c>
      <c r="J386" s="162">
        <v>10</v>
      </c>
      <c r="K386" s="162">
        <v>10</v>
      </c>
      <c r="L386" s="162">
        <f t="shared" si="33"/>
        <v>120</v>
      </c>
      <c r="M386" s="162">
        <v>120</v>
      </c>
      <c r="N386" s="162">
        <v>0</v>
      </c>
      <c r="O386" s="162">
        <f t="shared" si="34"/>
        <v>5.8333333333333327E-3</v>
      </c>
      <c r="P386" s="164">
        <f t="shared" si="35"/>
        <v>0.7</v>
      </c>
      <c r="Q386" s="165">
        <f t="shared" si="36"/>
        <v>0.30000000000000004</v>
      </c>
    </row>
    <row r="387" spans="1:17" s="154" customFormat="1">
      <c r="A387" s="225">
        <v>51101</v>
      </c>
      <c r="B387" s="166" t="s">
        <v>663</v>
      </c>
      <c r="C387" s="166" t="s">
        <v>21</v>
      </c>
      <c r="D387" s="174" t="s">
        <v>22</v>
      </c>
      <c r="E387" s="170" t="s">
        <v>645</v>
      </c>
      <c r="F387" s="171">
        <v>1</v>
      </c>
      <c r="G387" s="162">
        <v>30</v>
      </c>
      <c r="H387" s="163">
        <f t="shared" si="31"/>
        <v>0.3</v>
      </c>
      <c r="I387" s="163">
        <f t="shared" si="32"/>
        <v>0.7</v>
      </c>
      <c r="J387" s="162">
        <v>10</v>
      </c>
      <c r="K387" s="162">
        <v>10</v>
      </c>
      <c r="L387" s="162">
        <f t="shared" si="33"/>
        <v>120</v>
      </c>
      <c r="M387" s="162">
        <v>120</v>
      </c>
      <c r="N387" s="162">
        <v>0</v>
      </c>
      <c r="O387" s="162">
        <f t="shared" si="34"/>
        <v>5.8333333333333327E-3</v>
      </c>
      <c r="P387" s="164">
        <f t="shared" si="35"/>
        <v>0.7</v>
      </c>
      <c r="Q387" s="165">
        <f t="shared" si="36"/>
        <v>0.30000000000000004</v>
      </c>
    </row>
    <row r="388" spans="1:17" s="154" customFormat="1">
      <c r="A388" s="225">
        <v>51101</v>
      </c>
      <c r="B388" s="166" t="s">
        <v>664</v>
      </c>
      <c r="C388" s="166" t="s">
        <v>21</v>
      </c>
      <c r="D388" s="174" t="s">
        <v>22</v>
      </c>
      <c r="E388" s="170" t="s">
        <v>665</v>
      </c>
      <c r="F388" s="171">
        <v>1</v>
      </c>
      <c r="G388" s="162">
        <v>30</v>
      </c>
      <c r="H388" s="163">
        <f t="shared" si="31"/>
        <v>0.3</v>
      </c>
      <c r="I388" s="163">
        <f t="shared" si="32"/>
        <v>0.7</v>
      </c>
      <c r="J388" s="162">
        <v>10</v>
      </c>
      <c r="K388" s="162">
        <v>10</v>
      </c>
      <c r="L388" s="162">
        <f t="shared" si="33"/>
        <v>120</v>
      </c>
      <c r="M388" s="162">
        <v>120</v>
      </c>
      <c r="N388" s="162">
        <v>0</v>
      </c>
      <c r="O388" s="162">
        <f t="shared" si="34"/>
        <v>5.8333333333333327E-3</v>
      </c>
      <c r="P388" s="164">
        <f t="shared" si="35"/>
        <v>0.7</v>
      </c>
      <c r="Q388" s="165">
        <f t="shared" si="36"/>
        <v>0.30000000000000004</v>
      </c>
    </row>
    <row r="389" spans="1:17" s="154" customFormat="1">
      <c r="A389" s="225">
        <v>51101</v>
      </c>
      <c r="B389" s="166" t="s">
        <v>666</v>
      </c>
      <c r="C389" s="166" t="s">
        <v>21</v>
      </c>
      <c r="D389" s="174" t="s">
        <v>22</v>
      </c>
      <c r="E389" s="170" t="s">
        <v>276</v>
      </c>
      <c r="F389" s="171">
        <v>1</v>
      </c>
      <c r="G389" s="162">
        <v>30</v>
      </c>
      <c r="H389" s="163">
        <f t="shared" si="31"/>
        <v>0.3</v>
      </c>
      <c r="I389" s="163">
        <f t="shared" si="32"/>
        <v>0.7</v>
      </c>
      <c r="J389" s="162">
        <v>10</v>
      </c>
      <c r="K389" s="162">
        <v>10</v>
      </c>
      <c r="L389" s="162">
        <f t="shared" si="33"/>
        <v>120</v>
      </c>
      <c r="M389" s="162">
        <v>120</v>
      </c>
      <c r="N389" s="162">
        <v>0</v>
      </c>
      <c r="O389" s="162">
        <f t="shared" si="34"/>
        <v>5.8333333333333327E-3</v>
      </c>
      <c r="P389" s="164">
        <f t="shared" si="35"/>
        <v>0.7</v>
      </c>
      <c r="Q389" s="165">
        <f t="shared" si="36"/>
        <v>0.30000000000000004</v>
      </c>
    </row>
    <row r="390" spans="1:17" s="154" customFormat="1">
      <c r="A390" s="225">
        <v>51101</v>
      </c>
      <c r="B390" s="166" t="s">
        <v>667</v>
      </c>
      <c r="C390" s="166" t="s">
        <v>21</v>
      </c>
      <c r="D390" s="174" t="s">
        <v>22</v>
      </c>
      <c r="E390" s="167" t="s">
        <v>645</v>
      </c>
      <c r="F390" s="171">
        <v>1</v>
      </c>
      <c r="G390" s="162">
        <v>30</v>
      </c>
      <c r="H390" s="163">
        <f t="shared" si="31"/>
        <v>0.3</v>
      </c>
      <c r="I390" s="163">
        <f t="shared" si="32"/>
        <v>0.7</v>
      </c>
      <c r="J390" s="162">
        <v>10</v>
      </c>
      <c r="K390" s="162">
        <v>10</v>
      </c>
      <c r="L390" s="162">
        <f t="shared" si="33"/>
        <v>120</v>
      </c>
      <c r="M390" s="162">
        <v>120</v>
      </c>
      <c r="N390" s="162">
        <v>0</v>
      </c>
      <c r="O390" s="162">
        <f t="shared" si="34"/>
        <v>5.8333333333333327E-3</v>
      </c>
      <c r="P390" s="164">
        <f t="shared" si="35"/>
        <v>0.7</v>
      </c>
      <c r="Q390" s="165">
        <f t="shared" si="36"/>
        <v>0.30000000000000004</v>
      </c>
    </row>
    <row r="391" spans="1:17" s="154" customFormat="1">
      <c r="A391" s="225">
        <v>51101</v>
      </c>
      <c r="B391" s="169" t="s">
        <v>668</v>
      </c>
      <c r="C391" s="166" t="s">
        <v>21</v>
      </c>
      <c r="D391" s="174" t="s">
        <v>22</v>
      </c>
      <c r="E391" s="170" t="s">
        <v>669</v>
      </c>
      <c r="F391" s="171">
        <v>1</v>
      </c>
      <c r="G391" s="162">
        <v>30</v>
      </c>
      <c r="H391" s="163">
        <f t="shared" si="31"/>
        <v>0.3</v>
      </c>
      <c r="I391" s="163">
        <f t="shared" si="32"/>
        <v>0.7</v>
      </c>
      <c r="J391" s="162">
        <v>10</v>
      </c>
      <c r="K391" s="162">
        <v>10</v>
      </c>
      <c r="L391" s="162">
        <f t="shared" si="33"/>
        <v>120</v>
      </c>
      <c r="M391" s="162">
        <v>120</v>
      </c>
      <c r="N391" s="162">
        <v>0</v>
      </c>
      <c r="O391" s="162">
        <f t="shared" si="34"/>
        <v>5.8333333333333327E-3</v>
      </c>
      <c r="P391" s="164">
        <f t="shared" si="35"/>
        <v>0.7</v>
      </c>
      <c r="Q391" s="165">
        <f t="shared" si="36"/>
        <v>0.30000000000000004</v>
      </c>
    </row>
    <row r="392" spans="1:17" s="154" customFormat="1">
      <c r="A392" s="225">
        <v>51101</v>
      </c>
      <c r="B392" s="166" t="s">
        <v>670</v>
      </c>
      <c r="C392" s="166" t="s">
        <v>21</v>
      </c>
      <c r="D392" s="174" t="s">
        <v>22</v>
      </c>
      <c r="E392" s="170" t="s">
        <v>645</v>
      </c>
      <c r="F392" s="171">
        <v>1</v>
      </c>
      <c r="G392" s="162">
        <v>30</v>
      </c>
      <c r="H392" s="163">
        <f t="shared" ref="H392:H455" si="37">F392*G392%</f>
        <v>0.3</v>
      </c>
      <c r="I392" s="163">
        <f t="shared" ref="I392:I455" si="38">F392-H392</f>
        <v>0.7</v>
      </c>
      <c r="J392" s="162">
        <v>10</v>
      </c>
      <c r="K392" s="162">
        <v>10</v>
      </c>
      <c r="L392" s="162">
        <f t="shared" ref="L392:L455" si="39">J392*12</f>
        <v>120</v>
      </c>
      <c r="M392" s="162">
        <v>120</v>
      </c>
      <c r="N392" s="162">
        <v>0</v>
      </c>
      <c r="O392" s="162">
        <f t="shared" ref="O392:O455" si="40">I392/L392</f>
        <v>5.8333333333333327E-3</v>
      </c>
      <c r="P392" s="164">
        <f t="shared" ref="P392:P455" si="41">O392*M392</f>
        <v>0.7</v>
      </c>
      <c r="Q392" s="165">
        <f t="shared" ref="Q392:Q455" si="42">F392-P392</f>
        <v>0.30000000000000004</v>
      </c>
    </row>
    <row r="393" spans="1:17" s="154" customFormat="1">
      <c r="A393" s="225">
        <v>51101</v>
      </c>
      <c r="B393" s="166" t="s">
        <v>671</v>
      </c>
      <c r="C393" s="166" t="s">
        <v>21</v>
      </c>
      <c r="D393" s="174" t="s">
        <v>22</v>
      </c>
      <c r="E393" s="170" t="s">
        <v>645</v>
      </c>
      <c r="F393" s="171">
        <v>1</v>
      </c>
      <c r="G393" s="162">
        <v>30</v>
      </c>
      <c r="H393" s="163">
        <f t="shared" si="37"/>
        <v>0.3</v>
      </c>
      <c r="I393" s="163">
        <f t="shared" si="38"/>
        <v>0.7</v>
      </c>
      <c r="J393" s="162">
        <v>10</v>
      </c>
      <c r="K393" s="162">
        <v>10</v>
      </c>
      <c r="L393" s="162">
        <f t="shared" si="39"/>
        <v>120</v>
      </c>
      <c r="M393" s="162">
        <v>120</v>
      </c>
      <c r="N393" s="162">
        <v>0</v>
      </c>
      <c r="O393" s="162">
        <f t="shared" si="40"/>
        <v>5.8333333333333327E-3</v>
      </c>
      <c r="P393" s="164">
        <f t="shared" si="41"/>
        <v>0.7</v>
      </c>
      <c r="Q393" s="165">
        <f t="shared" si="42"/>
        <v>0.30000000000000004</v>
      </c>
    </row>
    <row r="394" spans="1:17" s="154" customFormat="1">
      <c r="A394" s="225">
        <v>51101</v>
      </c>
      <c r="B394" s="166" t="s">
        <v>672</v>
      </c>
      <c r="C394" s="166" t="s">
        <v>21</v>
      </c>
      <c r="D394" s="174" t="s">
        <v>22</v>
      </c>
      <c r="E394" s="170" t="s">
        <v>641</v>
      </c>
      <c r="F394" s="171">
        <v>1</v>
      </c>
      <c r="G394" s="162">
        <v>30</v>
      </c>
      <c r="H394" s="163">
        <f t="shared" si="37"/>
        <v>0.3</v>
      </c>
      <c r="I394" s="163">
        <f t="shared" si="38"/>
        <v>0.7</v>
      </c>
      <c r="J394" s="162">
        <v>10</v>
      </c>
      <c r="K394" s="162">
        <v>10</v>
      </c>
      <c r="L394" s="162">
        <f t="shared" si="39"/>
        <v>120</v>
      </c>
      <c r="M394" s="162">
        <v>120</v>
      </c>
      <c r="N394" s="162">
        <v>0</v>
      </c>
      <c r="O394" s="162">
        <f t="shared" si="40"/>
        <v>5.8333333333333327E-3</v>
      </c>
      <c r="P394" s="164">
        <f t="shared" si="41"/>
        <v>0.7</v>
      </c>
      <c r="Q394" s="165">
        <f t="shared" si="42"/>
        <v>0.30000000000000004</v>
      </c>
    </row>
    <row r="395" spans="1:17" s="154" customFormat="1">
      <c r="A395" s="225">
        <v>51101</v>
      </c>
      <c r="B395" s="166" t="s">
        <v>673</v>
      </c>
      <c r="C395" s="166" t="s">
        <v>21</v>
      </c>
      <c r="D395" s="174" t="s">
        <v>22</v>
      </c>
      <c r="E395" s="170" t="s">
        <v>645</v>
      </c>
      <c r="F395" s="171">
        <v>1</v>
      </c>
      <c r="G395" s="162">
        <v>30</v>
      </c>
      <c r="H395" s="163">
        <f t="shared" si="37"/>
        <v>0.3</v>
      </c>
      <c r="I395" s="163">
        <f t="shared" si="38"/>
        <v>0.7</v>
      </c>
      <c r="J395" s="162">
        <v>10</v>
      </c>
      <c r="K395" s="162">
        <v>10</v>
      </c>
      <c r="L395" s="162">
        <f t="shared" si="39"/>
        <v>120</v>
      </c>
      <c r="M395" s="162">
        <v>120</v>
      </c>
      <c r="N395" s="162">
        <v>0</v>
      </c>
      <c r="O395" s="162">
        <f t="shared" si="40"/>
        <v>5.8333333333333327E-3</v>
      </c>
      <c r="P395" s="164">
        <f t="shared" si="41"/>
        <v>0.7</v>
      </c>
      <c r="Q395" s="165">
        <f t="shared" si="42"/>
        <v>0.30000000000000004</v>
      </c>
    </row>
    <row r="396" spans="1:17" s="154" customFormat="1">
      <c r="A396" s="225">
        <v>51101</v>
      </c>
      <c r="B396" s="166" t="s">
        <v>674</v>
      </c>
      <c r="C396" s="166" t="s">
        <v>21</v>
      </c>
      <c r="D396" s="174" t="s">
        <v>22</v>
      </c>
      <c r="E396" s="170" t="s">
        <v>513</v>
      </c>
      <c r="F396" s="171">
        <v>1</v>
      </c>
      <c r="G396" s="162">
        <v>30</v>
      </c>
      <c r="H396" s="163">
        <f t="shared" si="37"/>
        <v>0.3</v>
      </c>
      <c r="I396" s="163">
        <f t="shared" si="38"/>
        <v>0.7</v>
      </c>
      <c r="J396" s="162">
        <v>10</v>
      </c>
      <c r="K396" s="162">
        <v>10</v>
      </c>
      <c r="L396" s="162">
        <f t="shared" si="39"/>
        <v>120</v>
      </c>
      <c r="M396" s="162">
        <v>120</v>
      </c>
      <c r="N396" s="162">
        <v>0</v>
      </c>
      <c r="O396" s="162">
        <f t="shared" si="40"/>
        <v>5.8333333333333327E-3</v>
      </c>
      <c r="P396" s="164">
        <f t="shared" si="41"/>
        <v>0.7</v>
      </c>
      <c r="Q396" s="165">
        <f t="shared" si="42"/>
        <v>0.30000000000000004</v>
      </c>
    </row>
    <row r="397" spans="1:17" s="154" customFormat="1">
      <c r="A397" s="225">
        <v>51101</v>
      </c>
      <c r="B397" s="166" t="s">
        <v>675</v>
      </c>
      <c r="C397" s="166" t="s">
        <v>21</v>
      </c>
      <c r="D397" s="174" t="s">
        <v>22</v>
      </c>
      <c r="E397" s="170" t="s">
        <v>513</v>
      </c>
      <c r="F397" s="171">
        <v>1</v>
      </c>
      <c r="G397" s="162">
        <v>30</v>
      </c>
      <c r="H397" s="163">
        <f t="shared" si="37"/>
        <v>0.3</v>
      </c>
      <c r="I397" s="163">
        <f t="shared" si="38"/>
        <v>0.7</v>
      </c>
      <c r="J397" s="162">
        <v>10</v>
      </c>
      <c r="K397" s="162">
        <v>10</v>
      </c>
      <c r="L397" s="162">
        <f t="shared" si="39"/>
        <v>120</v>
      </c>
      <c r="M397" s="162">
        <v>120</v>
      </c>
      <c r="N397" s="162">
        <v>0</v>
      </c>
      <c r="O397" s="162">
        <f t="shared" si="40"/>
        <v>5.8333333333333327E-3</v>
      </c>
      <c r="P397" s="164">
        <f t="shared" si="41"/>
        <v>0.7</v>
      </c>
      <c r="Q397" s="165">
        <f t="shared" si="42"/>
        <v>0.30000000000000004</v>
      </c>
    </row>
    <row r="398" spans="1:17" s="154" customFormat="1">
      <c r="A398" s="225">
        <v>51101</v>
      </c>
      <c r="B398" s="166" t="s">
        <v>676</v>
      </c>
      <c r="C398" s="166" t="s">
        <v>21</v>
      </c>
      <c r="D398" s="174" t="s">
        <v>22</v>
      </c>
      <c r="E398" s="170" t="s">
        <v>513</v>
      </c>
      <c r="F398" s="171">
        <v>1</v>
      </c>
      <c r="G398" s="162">
        <v>30</v>
      </c>
      <c r="H398" s="163">
        <f t="shared" si="37"/>
        <v>0.3</v>
      </c>
      <c r="I398" s="163">
        <f t="shared" si="38"/>
        <v>0.7</v>
      </c>
      <c r="J398" s="162">
        <v>10</v>
      </c>
      <c r="K398" s="162">
        <v>10</v>
      </c>
      <c r="L398" s="162">
        <f t="shared" si="39"/>
        <v>120</v>
      </c>
      <c r="M398" s="162">
        <v>120</v>
      </c>
      <c r="N398" s="162">
        <v>0</v>
      </c>
      <c r="O398" s="162">
        <f t="shared" si="40"/>
        <v>5.8333333333333327E-3</v>
      </c>
      <c r="P398" s="164">
        <f t="shared" si="41"/>
        <v>0.7</v>
      </c>
      <c r="Q398" s="165">
        <f t="shared" si="42"/>
        <v>0.30000000000000004</v>
      </c>
    </row>
    <row r="399" spans="1:17" s="154" customFormat="1">
      <c r="A399" s="225">
        <v>51101</v>
      </c>
      <c r="B399" s="166" t="s">
        <v>677</v>
      </c>
      <c r="C399" s="166" t="s">
        <v>21</v>
      </c>
      <c r="D399" s="174" t="s">
        <v>22</v>
      </c>
      <c r="E399" s="170" t="s">
        <v>513</v>
      </c>
      <c r="F399" s="171">
        <v>1</v>
      </c>
      <c r="G399" s="162">
        <v>30</v>
      </c>
      <c r="H399" s="163">
        <f t="shared" si="37"/>
        <v>0.3</v>
      </c>
      <c r="I399" s="163">
        <f t="shared" si="38"/>
        <v>0.7</v>
      </c>
      <c r="J399" s="162">
        <v>10</v>
      </c>
      <c r="K399" s="162">
        <v>10</v>
      </c>
      <c r="L399" s="162">
        <f t="shared" si="39"/>
        <v>120</v>
      </c>
      <c r="M399" s="162">
        <v>120</v>
      </c>
      <c r="N399" s="162">
        <v>0</v>
      </c>
      <c r="O399" s="162">
        <f t="shared" si="40"/>
        <v>5.8333333333333327E-3</v>
      </c>
      <c r="P399" s="164">
        <f t="shared" si="41"/>
        <v>0.7</v>
      </c>
      <c r="Q399" s="165">
        <f t="shared" si="42"/>
        <v>0.30000000000000004</v>
      </c>
    </row>
    <row r="400" spans="1:17" s="154" customFormat="1">
      <c r="A400" s="225">
        <v>51101</v>
      </c>
      <c r="B400" s="166" t="s">
        <v>678</v>
      </c>
      <c r="C400" s="166" t="s">
        <v>21</v>
      </c>
      <c r="D400" s="174" t="s">
        <v>22</v>
      </c>
      <c r="E400" s="167" t="s">
        <v>336</v>
      </c>
      <c r="F400" s="171">
        <v>1</v>
      </c>
      <c r="G400" s="162">
        <v>30</v>
      </c>
      <c r="H400" s="163">
        <f t="shared" si="37"/>
        <v>0.3</v>
      </c>
      <c r="I400" s="163">
        <f t="shared" si="38"/>
        <v>0.7</v>
      </c>
      <c r="J400" s="162">
        <v>10</v>
      </c>
      <c r="K400" s="162">
        <v>10</v>
      </c>
      <c r="L400" s="162">
        <f t="shared" si="39"/>
        <v>120</v>
      </c>
      <c r="M400" s="162">
        <v>120</v>
      </c>
      <c r="N400" s="162">
        <v>0</v>
      </c>
      <c r="O400" s="162">
        <f t="shared" si="40"/>
        <v>5.8333333333333327E-3</v>
      </c>
      <c r="P400" s="164">
        <f t="shared" si="41"/>
        <v>0.7</v>
      </c>
      <c r="Q400" s="165">
        <f t="shared" si="42"/>
        <v>0.30000000000000004</v>
      </c>
    </row>
    <row r="401" spans="1:17" s="154" customFormat="1">
      <c r="A401" s="225">
        <v>51101</v>
      </c>
      <c r="B401" s="166" t="s">
        <v>679</v>
      </c>
      <c r="C401" s="166" t="s">
        <v>21</v>
      </c>
      <c r="D401" s="174" t="s">
        <v>22</v>
      </c>
      <c r="E401" s="170" t="s">
        <v>645</v>
      </c>
      <c r="F401" s="171">
        <v>1</v>
      </c>
      <c r="G401" s="162">
        <v>30</v>
      </c>
      <c r="H401" s="163">
        <f t="shared" si="37"/>
        <v>0.3</v>
      </c>
      <c r="I401" s="163">
        <f t="shared" si="38"/>
        <v>0.7</v>
      </c>
      <c r="J401" s="162">
        <v>10</v>
      </c>
      <c r="K401" s="162">
        <v>10</v>
      </c>
      <c r="L401" s="162">
        <f t="shared" si="39"/>
        <v>120</v>
      </c>
      <c r="M401" s="162">
        <v>120</v>
      </c>
      <c r="N401" s="162">
        <v>0</v>
      </c>
      <c r="O401" s="162">
        <f t="shared" si="40"/>
        <v>5.8333333333333327E-3</v>
      </c>
      <c r="P401" s="164">
        <f t="shared" si="41"/>
        <v>0.7</v>
      </c>
      <c r="Q401" s="165">
        <f t="shared" si="42"/>
        <v>0.30000000000000004</v>
      </c>
    </row>
    <row r="402" spans="1:17" s="154" customFormat="1">
      <c r="A402" s="225">
        <v>51101</v>
      </c>
      <c r="B402" s="166" t="s">
        <v>680</v>
      </c>
      <c r="C402" s="166" t="s">
        <v>21</v>
      </c>
      <c r="D402" s="174" t="s">
        <v>22</v>
      </c>
      <c r="E402" s="170" t="s">
        <v>645</v>
      </c>
      <c r="F402" s="171">
        <v>1</v>
      </c>
      <c r="G402" s="162">
        <v>30</v>
      </c>
      <c r="H402" s="163">
        <f t="shared" si="37"/>
        <v>0.3</v>
      </c>
      <c r="I402" s="163">
        <f t="shared" si="38"/>
        <v>0.7</v>
      </c>
      <c r="J402" s="162">
        <v>10</v>
      </c>
      <c r="K402" s="162">
        <v>10</v>
      </c>
      <c r="L402" s="162">
        <f t="shared" si="39"/>
        <v>120</v>
      </c>
      <c r="M402" s="162">
        <v>120</v>
      </c>
      <c r="N402" s="162">
        <v>0</v>
      </c>
      <c r="O402" s="162">
        <f t="shared" si="40"/>
        <v>5.8333333333333327E-3</v>
      </c>
      <c r="P402" s="164">
        <f t="shared" si="41"/>
        <v>0.7</v>
      </c>
      <c r="Q402" s="165">
        <f t="shared" si="42"/>
        <v>0.30000000000000004</v>
      </c>
    </row>
    <row r="403" spans="1:17" s="154" customFormat="1">
      <c r="A403" s="225">
        <v>51101</v>
      </c>
      <c r="B403" s="169" t="s">
        <v>681</v>
      </c>
      <c r="C403" s="166" t="s">
        <v>21</v>
      </c>
      <c r="D403" s="174" t="s">
        <v>22</v>
      </c>
      <c r="E403" s="170" t="s">
        <v>645</v>
      </c>
      <c r="F403" s="171">
        <v>1</v>
      </c>
      <c r="G403" s="162">
        <v>30</v>
      </c>
      <c r="H403" s="163">
        <f t="shared" si="37"/>
        <v>0.3</v>
      </c>
      <c r="I403" s="163">
        <f t="shared" si="38"/>
        <v>0.7</v>
      </c>
      <c r="J403" s="162">
        <v>10</v>
      </c>
      <c r="K403" s="162">
        <v>10</v>
      </c>
      <c r="L403" s="162">
        <f t="shared" si="39"/>
        <v>120</v>
      </c>
      <c r="M403" s="162">
        <v>120</v>
      </c>
      <c r="N403" s="162">
        <v>0</v>
      </c>
      <c r="O403" s="162">
        <f t="shared" si="40"/>
        <v>5.8333333333333327E-3</v>
      </c>
      <c r="P403" s="164">
        <f t="shared" si="41"/>
        <v>0.7</v>
      </c>
      <c r="Q403" s="165">
        <f t="shared" si="42"/>
        <v>0.30000000000000004</v>
      </c>
    </row>
    <row r="404" spans="1:17" s="154" customFormat="1">
      <c r="A404" s="225">
        <v>51101</v>
      </c>
      <c r="B404" s="166" t="s">
        <v>682</v>
      </c>
      <c r="C404" s="166" t="s">
        <v>21</v>
      </c>
      <c r="D404" s="174" t="s">
        <v>22</v>
      </c>
      <c r="E404" s="170" t="s">
        <v>683</v>
      </c>
      <c r="F404" s="171">
        <v>1</v>
      </c>
      <c r="G404" s="162">
        <v>30</v>
      </c>
      <c r="H404" s="163">
        <f t="shared" si="37"/>
        <v>0.3</v>
      </c>
      <c r="I404" s="163">
        <f t="shared" si="38"/>
        <v>0.7</v>
      </c>
      <c r="J404" s="162">
        <v>10</v>
      </c>
      <c r="K404" s="162">
        <v>10</v>
      </c>
      <c r="L404" s="162">
        <f t="shared" si="39"/>
        <v>120</v>
      </c>
      <c r="M404" s="162">
        <v>120</v>
      </c>
      <c r="N404" s="162">
        <v>0</v>
      </c>
      <c r="O404" s="162">
        <f t="shared" si="40"/>
        <v>5.8333333333333327E-3</v>
      </c>
      <c r="P404" s="164">
        <f t="shared" si="41"/>
        <v>0.7</v>
      </c>
      <c r="Q404" s="165">
        <f t="shared" si="42"/>
        <v>0.30000000000000004</v>
      </c>
    </row>
    <row r="405" spans="1:17" s="154" customFormat="1">
      <c r="A405" s="225">
        <v>51101</v>
      </c>
      <c r="B405" s="166" t="s">
        <v>684</v>
      </c>
      <c r="C405" s="166" t="s">
        <v>21</v>
      </c>
      <c r="D405" s="174" t="s">
        <v>22</v>
      </c>
      <c r="E405" s="170" t="s">
        <v>645</v>
      </c>
      <c r="F405" s="171">
        <v>1</v>
      </c>
      <c r="G405" s="162">
        <v>30</v>
      </c>
      <c r="H405" s="163">
        <f t="shared" si="37"/>
        <v>0.3</v>
      </c>
      <c r="I405" s="163">
        <f t="shared" si="38"/>
        <v>0.7</v>
      </c>
      <c r="J405" s="162">
        <v>10</v>
      </c>
      <c r="K405" s="162">
        <v>10</v>
      </c>
      <c r="L405" s="162">
        <f t="shared" si="39"/>
        <v>120</v>
      </c>
      <c r="M405" s="162">
        <v>120</v>
      </c>
      <c r="N405" s="162">
        <v>0</v>
      </c>
      <c r="O405" s="162">
        <f t="shared" si="40"/>
        <v>5.8333333333333327E-3</v>
      </c>
      <c r="P405" s="164">
        <f t="shared" si="41"/>
        <v>0.7</v>
      </c>
      <c r="Q405" s="165">
        <f t="shared" si="42"/>
        <v>0.30000000000000004</v>
      </c>
    </row>
    <row r="406" spans="1:17" s="154" customFormat="1">
      <c r="A406" s="225">
        <v>51101</v>
      </c>
      <c r="B406" s="166" t="s">
        <v>685</v>
      </c>
      <c r="C406" s="166" t="s">
        <v>21</v>
      </c>
      <c r="D406" s="174" t="s">
        <v>22</v>
      </c>
      <c r="E406" s="170" t="s">
        <v>645</v>
      </c>
      <c r="F406" s="171">
        <v>1</v>
      </c>
      <c r="G406" s="162">
        <v>30</v>
      </c>
      <c r="H406" s="163">
        <f t="shared" si="37"/>
        <v>0.3</v>
      </c>
      <c r="I406" s="163">
        <f t="shared" si="38"/>
        <v>0.7</v>
      </c>
      <c r="J406" s="162">
        <v>10</v>
      </c>
      <c r="K406" s="162">
        <v>10</v>
      </c>
      <c r="L406" s="162">
        <f t="shared" si="39"/>
        <v>120</v>
      </c>
      <c r="M406" s="162">
        <v>120</v>
      </c>
      <c r="N406" s="162">
        <v>0</v>
      </c>
      <c r="O406" s="162">
        <f t="shared" si="40"/>
        <v>5.8333333333333327E-3</v>
      </c>
      <c r="P406" s="164">
        <f t="shared" si="41"/>
        <v>0.7</v>
      </c>
      <c r="Q406" s="165">
        <f t="shared" si="42"/>
        <v>0.30000000000000004</v>
      </c>
    </row>
    <row r="407" spans="1:17" s="154" customFormat="1">
      <c r="A407" s="225">
        <v>51101</v>
      </c>
      <c r="B407" s="166" t="s">
        <v>686</v>
      </c>
      <c r="C407" s="166" t="s">
        <v>21</v>
      </c>
      <c r="D407" s="174" t="s">
        <v>22</v>
      </c>
      <c r="E407" s="170" t="s">
        <v>687</v>
      </c>
      <c r="F407" s="171">
        <v>1</v>
      </c>
      <c r="G407" s="162">
        <v>30</v>
      </c>
      <c r="H407" s="163">
        <f t="shared" si="37"/>
        <v>0.3</v>
      </c>
      <c r="I407" s="163">
        <f t="shared" si="38"/>
        <v>0.7</v>
      </c>
      <c r="J407" s="162">
        <v>10</v>
      </c>
      <c r="K407" s="162">
        <v>10</v>
      </c>
      <c r="L407" s="162">
        <f t="shared" si="39"/>
        <v>120</v>
      </c>
      <c r="M407" s="162">
        <v>120</v>
      </c>
      <c r="N407" s="162">
        <v>0</v>
      </c>
      <c r="O407" s="162">
        <f t="shared" si="40"/>
        <v>5.8333333333333327E-3</v>
      </c>
      <c r="P407" s="164">
        <f t="shared" si="41"/>
        <v>0.7</v>
      </c>
      <c r="Q407" s="165">
        <f t="shared" si="42"/>
        <v>0.30000000000000004</v>
      </c>
    </row>
    <row r="408" spans="1:17" s="154" customFormat="1">
      <c r="A408" s="225">
        <v>51101</v>
      </c>
      <c r="B408" s="166" t="s">
        <v>688</v>
      </c>
      <c r="C408" s="166" t="s">
        <v>21</v>
      </c>
      <c r="D408" s="174" t="s">
        <v>22</v>
      </c>
      <c r="E408" s="170" t="s">
        <v>689</v>
      </c>
      <c r="F408" s="171">
        <v>1</v>
      </c>
      <c r="G408" s="162">
        <v>30</v>
      </c>
      <c r="H408" s="163">
        <f t="shared" si="37"/>
        <v>0.3</v>
      </c>
      <c r="I408" s="163">
        <f t="shared" si="38"/>
        <v>0.7</v>
      </c>
      <c r="J408" s="162">
        <v>10</v>
      </c>
      <c r="K408" s="162">
        <v>10</v>
      </c>
      <c r="L408" s="162">
        <f t="shared" si="39"/>
        <v>120</v>
      </c>
      <c r="M408" s="162">
        <v>120</v>
      </c>
      <c r="N408" s="162">
        <v>0</v>
      </c>
      <c r="O408" s="162">
        <f t="shared" si="40"/>
        <v>5.8333333333333327E-3</v>
      </c>
      <c r="P408" s="164">
        <f t="shared" si="41"/>
        <v>0.7</v>
      </c>
      <c r="Q408" s="165">
        <f t="shared" si="42"/>
        <v>0.30000000000000004</v>
      </c>
    </row>
    <row r="409" spans="1:17" s="154" customFormat="1">
      <c r="A409" s="225">
        <v>51101</v>
      </c>
      <c r="B409" s="177" t="s">
        <v>690</v>
      </c>
      <c r="C409" s="166" t="s">
        <v>21</v>
      </c>
      <c r="D409" s="174" t="s">
        <v>22</v>
      </c>
      <c r="E409" s="176" t="s">
        <v>691</v>
      </c>
      <c r="F409" s="171">
        <v>4.07</v>
      </c>
      <c r="G409" s="162">
        <v>30</v>
      </c>
      <c r="H409" s="163">
        <f t="shared" si="37"/>
        <v>1.2210000000000001</v>
      </c>
      <c r="I409" s="163">
        <f t="shared" si="38"/>
        <v>2.8490000000000002</v>
      </c>
      <c r="J409" s="162">
        <v>10</v>
      </c>
      <c r="K409" s="162">
        <v>10</v>
      </c>
      <c r="L409" s="162">
        <f t="shared" si="39"/>
        <v>120</v>
      </c>
      <c r="M409" s="162">
        <v>120</v>
      </c>
      <c r="N409" s="162">
        <v>0</v>
      </c>
      <c r="O409" s="162">
        <f t="shared" si="40"/>
        <v>2.3741666666666668E-2</v>
      </c>
      <c r="P409" s="164">
        <f t="shared" si="41"/>
        <v>2.8490000000000002</v>
      </c>
      <c r="Q409" s="165">
        <f t="shared" si="42"/>
        <v>1.2210000000000001</v>
      </c>
    </row>
    <row r="410" spans="1:17" s="154" customFormat="1">
      <c r="A410" s="225">
        <v>51101</v>
      </c>
      <c r="B410" s="166" t="s">
        <v>692</v>
      </c>
      <c r="C410" s="166" t="s">
        <v>21</v>
      </c>
      <c r="D410" s="174" t="s">
        <v>22</v>
      </c>
      <c r="E410" s="167" t="s">
        <v>693</v>
      </c>
      <c r="F410" s="168">
        <v>1</v>
      </c>
      <c r="G410" s="162">
        <v>30</v>
      </c>
      <c r="H410" s="163">
        <f t="shared" si="37"/>
        <v>0.3</v>
      </c>
      <c r="I410" s="163">
        <f t="shared" si="38"/>
        <v>0.7</v>
      </c>
      <c r="J410" s="162">
        <v>10</v>
      </c>
      <c r="K410" s="162">
        <v>10</v>
      </c>
      <c r="L410" s="162">
        <f t="shared" si="39"/>
        <v>120</v>
      </c>
      <c r="M410" s="162">
        <v>120</v>
      </c>
      <c r="N410" s="162">
        <v>0</v>
      </c>
      <c r="O410" s="162">
        <f t="shared" si="40"/>
        <v>5.8333333333333327E-3</v>
      </c>
      <c r="P410" s="164">
        <f t="shared" si="41"/>
        <v>0.7</v>
      </c>
      <c r="Q410" s="165">
        <f t="shared" si="42"/>
        <v>0.30000000000000004</v>
      </c>
    </row>
    <row r="411" spans="1:17" s="154" customFormat="1">
      <c r="A411" s="225">
        <v>51101</v>
      </c>
      <c r="B411" s="166" t="s">
        <v>694</v>
      </c>
      <c r="C411" s="166" t="s">
        <v>21</v>
      </c>
      <c r="D411" s="174" t="s">
        <v>22</v>
      </c>
      <c r="E411" s="167" t="s">
        <v>695</v>
      </c>
      <c r="F411" s="168">
        <v>1</v>
      </c>
      <c r="G411" s="162">
        <v>30</v>
      </c>
      <c r="H411" s="163">
        <f t="shared" si="37"/>
        <v>0.3</v>
      </c>
      <c r="I411" s="163">
        <f t="shared" si="38"/>
        <v>0.7</v>
      </c>
      <c r="J411" s="162">
        <v>10</v>
      </c>
      <c r="K411" s="162">
        <v>10</v>
      </c>
      <c r="L411" s="162">
        <f t="shared" si="39"/>
        <v>120</v>
      </c>
      <c r="M411" s="162">
        <v>120</v>
      </c>
      <c r="N411" s="162">
        <v>0</v>
      </c>
      <c r="O411" s="162">
        <f t="shared" si="40"/>
        <v>5.8333333333333327E-3</v>
      </c>
      <c r="P411" s="164">
        <f t="shared" si="41"/>
        <v>0.7</v>
      </c>
      <c r="Q411" s="165">
        <f t="shared" si="42"/>
        <v>0.30000000000000004</v>
      </c>
    </row>
    <row r="412" spans="1:17" s="154" customFormat="1">
      <c r="A412" s="225">
        <v>51101</v>
      </c>
      <c r="B412" s="166" t="s">
        <v>696</v>
      </c>
      <c r="C412" s="166" t="s">
        <v>21</v>
      </c>
      <c r="D412" s="174" t="s">
        <v>22</v>
      </c>
      <c r="E412" s="167" t="s">
        <v>697</v>
      </c>
      <c r="F412" s="168">
        <v>1</v>
      </c>
      <c r="G412" s="162">
        <v>30</v>
      </c>
      <c r="H412" s="163">
        <f t="shared" si="37"/>
        <v>0.3</v>
      </c>
      <c r="I412" s="163">
        <f t="shared" si="38"/>
        <v>0.7</v>
      </c>
      <c r="J412" s="162">
        <v>10</v>
      </c>
      <c r="K412" s="162">
        <v>10</v>
      </c>
      <c r="L412" s="162">
        <f t="shared" si="39"/>
        <v>120</v>
      </c>
      <c r="M412" s="162">
        <v>120</v>
      </c>
      <c r="N412" s="162">
        <v>0</v>
      </c>
      <c r="O412" s="162">
        <f t="shared" si="40"/>
        <v>5.8333333333333327E-3</v>
      </c>
      <c r="P412" s="164">
        <f t="shared" si="41"/>
        <v>0.7</v>
      </c>
      <c r="Q412" s="165">
        <f t="shared" si="42"/>
        <v>0.30000000000000004</v>
      </c>
    </row>
    <row r="413" spans="1:17" s="154" customFormat="1">
      <c r="A413" s="225">
        <v>51101</v>
      </c>
      <c r="B413" s="166" t="s">
        <v>698</v>
      </c>
      <c r="C413" s="166" t="s">
        <v>21</v>
      </c>
      <c r="D413" s="174" t="s">
        <v>22</v>
      </c>
      <c r="E413" s="167" t="s">
        <v>699</v>
      </c>
      <c r="F413" s="168">
        <v>1</v>
      </c>
      <c r="G413" s="162">
        <v>30</v>
      </c>
      <c r="H413" s="163">
        <f t="shared" si="37"/>
        <v>0.3</v>
      </c>
      <c r="I413" s="163">
        <f t="shared" si="38"/>
        <v>0.7</v>
      </c>
      <c r="J413" s="162">
        <v>10</v>
      </c>
      <c r="K413" s="162">
        <v>10</v>
      </c>
      <c r="L413" s="162">
        <f t="shared" si="39"/>
        <v>120</v>
      </c>
      <c r="M413" s="162">
        <v>120</v>
      </c>
      <c r="N413" s="162">
        <v>0</v>
      </c>
      <c r="O413" s="162">
        <f t="shared" si="40"/>
        <v>5.8333333333333327E-3</v>
      </c>
      <c r="P413" s="164">
        <f t="shared" si="41"/>
        <v>0.7</v>
      </c>
      <c r="Q413" s="165">
        <f t="shared" si="42"/>
        <v>0.30000000000000004</v>
      </c>
    </row>
    <row r="414" spans="1:17" s="154" customFormat="1">
      <c r="A414" s="225">
        <v>51101</v>
      </c>
      <c r="B414" s="166" t="s">
        <v>700</v>
      </c>
      <c r="C414" s="166" t="s">
        <v>21</v>
      </c>
      <c r="D414" s="174" t="s">
        <v>22</v>
      </c>
      <c r="E414" s="167" t="s">
        <v>701</v>
      </c>
      <c r="F414" s="168">
        <v>228.85</v>
      </c>
      <c r="G414" s="162">
        <v>30</v>
      </c>
      <c r="H414" s="163">
        <f t="shared" si="37"/>
        <v>68.655000000000001</v>
      </c>
      <c r="I414" s="163">
        <f t="shared" si="38"/>
        <v>160.19499999999999</v>
      </c>
      <c r="J414" s="162">
        <v>10</v>
      </c>
      <c r="K414" s="162">
        <v>10</v>
      </c>
      <c r="L414" s="162">
        <f t="shared" si="39"/>
        <v>120</v>
      </c>
      <c r="M414" s="162">
        <v>120</v>
      </c>
      <c r="N414" s="162">
        <v>0</v>
      </c>
      <c r="O414" s="162">
        <f t="shared" si="40"/>
        <v>1.3349583333333332</v>
      </c>
      <c r="P414" s="164">
        <f t="shared" si="41"/>
        <v>160.19499999999999</v>
      </c>
      <c r="Q414" s="165">
        <f t="shared" si="42"/>
        <v>68.655000000000001</v>
      </c>
    </row>
    <row r="415" spans="1:17" s="154" customFormat="1">
      <c r="A415" s="225">
        <v>51101</v>
      </c>
      <c r="B415" s="166" t="s">
        <v>702</v>
      </c>
      <c r="C415" s="166" t="s">
        <v>21</v>
      </c>
      <c r="D415" s="174" t="s">
        <v>22</v>
      </c>
      <c r="E415" s="167" t="s">
        <v>703</v>
      </c>
      <c r="F415" s="168">
        <v>4274.93</v>
      </c>
      <c r="G415" s="162">
        <v>30</v>
      </c>
      <c r="H415" s="163">
        <f t="shared" si="37"/>
        <v>1282.479</v>
      </c>
      <c r="I415" s="163">
        <f t="shared" si="38"/>
        <v>2992.451</v>
      </c>
      <c r="J415" s="162">
        <v>10</v>
      </c>
      <c r="K415" s="162">
        <v>10</v>
      </c>
      <c r="L415" s="162">
        <f t="shared" si="39"/>
        <v>120</v>
      </c>
      <c r="M415" s="162">
        <v>120</v>
      </c>
      <c r="N415" s="162">
        <v>0</v>
      </c>
      <c r="O415" s="162">
        <f t="shared" si="40"/>
        <v>24.937091666666667</v>
      </c>
      <c r="P415" s="164">
        <f t="shared" si="41"/>
        <v>2992.451</v>
      </c>
      <c r="Q415" s="165">
        <f t="shared" si="42"/>
        <v>1282.4790000000003</v>
      </c>
    </row>
    <row r="416" spans="1:17" s="154" customFormat="1">
      <c r="A416" s="225">
        <v>51101</v>
      </c>
      <c r="B416" s="166" t="s">
        <v>704</v>
      </c>
      <c r="C416" s="166" t="s">
        <v>21</v>
      </c>
      <c r="D416" s="174" t="s">
        <v>22</v>
      </c>
      <c r="E416" s="167" t="s">
        <v>705</v>
      </c>
      <c r="F416" s="168">
        <v>2.12</v>
      </c>
      <c r="G416" s="162">
        <v>30</v>
      </c>
      <c r="H416" s="163">
        <f t="shared" si="37"/>
        <v>0.63600000000000001</v>
      </c>
      <c r="I416" s="163">
        <f t="shared" si="38"/>
        <v>1.484</v>
      </c>
      <c r="J416" s="162">
        <v>10</v>
      </c>
      <c r="K416" s="162">
        <v>10</v>
      </c>
      <c r="L416" s="162">
        <f t="shared" si="39"/>
        <v>120</v>
      </c>
      <c r="M416" s="162">
        <v>120</v>
      </c>
      <c r="N416" s="162">
        <v>0</v>
      </c>
      <c r="O416" s="162">
        <f t="shared" si="40"/>
        <v>1.2366666666666666E-2</v>
      </c>
      <c r="P416" s="164">
        <f t="shared" si="41"/>
        <v>1.484</v>
      </c>
      <c r="Q416" s="165">
        <f t="shared" si="42"/>
        <v>0.63600000000000012</v>
      </c>
    </row>
    <row r="417" spans="1:17" s="154" customFormat="1">
      <c r="A417" s="225">
        <v>51101</v>
      </c>
      <c r="B417" s="166" t="s">
        <v>706</v>
      </c>
      <c r="C417" s="166" t="s">
        <v>21</v>
      </c>
      <c r="D417" s="174" t="s">
        <v>22</v>
      </c>
      <c r="E417" s="167" t="s">
        <v>707</v>
      </c>
      <c r="F417" s="168">
        <v>1</v>
      </c>
      <c r="G417" s="162">
        <v>30</v>
      </c>
      <c r="H417" s="163">
        <f t="shared" si="37"/>
        <v>0.3</v>
      </c>
      <c r="I417" s="163">
        <f t="shared" si="38"/>
        <v>0.7</v>
      </c>
      <c r="J417" s="162">
        <v>10</v>
      </c>
      <c r="K417" s="162">
        <v>10</v>
      </c>
      <c r="L417" s="162">
        <f t="shared" si="39"/>
        <v>120</v>
      </c>
      <c r="M417" s="162">
        <v>120</v>
      </c>
      <c r="N417" s="162">
        <v>0</v>
      </c>
      <c r="O417" s="162">
        <f t="shared" si="40"/>
        <v>5.8333333333333327E-3</v>
      </c>
      <c r="P417" s="164">
        <f t="shared" si="41"/>
        <v>0.7</v>
      </c>
      <c r="Q417" s="165">
        <f t="shared" si="42"/>
        <v>0.30000000000000004</v>
      </c>
    </row>
    <row r="418" spans="1:17" s="154" customFormat="1">
      <c r="A418" s="225">
        <v>51101</v>
      </c>
      <c r="B418" s="169" t="s">
        <v>708</v>
      </c>
      <c r="C418" s="166" t="s">
        <v>21</v>
      </c>
      <c r="D418" s="174" t="s">
        <v>22</v>
      </c>
      <c r="E418" s="167" t="s">
        <v>709</v>
      </c>
      <c r="F418" s="168">
        <v>1</v>
      </c>
      <c r="G418" s="162">
        <v>30</v>
      </c>
      <c r="H418" s="163">
        <f t="shared" si="37"/>
        <v>0.3</v>
      </c>
      <c r="I418" s="163">
        <f t="shared" si="38"/>
        <v>0.7</v>
      </c>
      <c r="J418" s="162">
        <v>10</v>
      </c>
      <c r="K418" s="162">
        <v>10</v>
      </c>
      <c r="L418" s="162">
        <f t="shared" si="39"/>
        <v>120</v>
      </c>
      <c r="M418" s="162">
        <v>120</v>
      </c>
      <c r="N418" s="162">
        <v>0</v>
      </c>
      <c r="O418" s="162">
        <f t="shared" si="40"/>
        <v>5.8333333333333327E-3</v>
      </c>
      <c r="P418" s="164">
        <f t="shared" si="41"/>
        <v>0.7</v>
      </c>
      <c r="Q418" s="165">
        <f t="shared" si="42"/>
        <v>0.30000000000000004</v>
      </c>
    </row>
    <row r="419" spans="1:17" s="154" customFormat="1">
      <c r="A419" s="225">
        <v>51101</v>
      </c>
      <c r="B419" s="166" t="s">
        <v>710</v>
      </c>
      <c r="C419" s="166" t="s">
        <v>21</v>
      </c>
      <c r="D419" s="174" t="s">
        <v>22</v>
      </c>
      <c r="E419" s="167" t="s">
        <v>711</v>
      </c>
      <c r="F419" s="168">
        <v>1</v>
      </c>
      <c r="G419" s="162">
        <v>30</v>
      </c>
      <c r="H419" s="163">
        <f t="shared" si="37"/>
        <v>0.3</v>
      </c>
      <c r="I419" s="163">
        <f t="shared" si="38"/>
        <v>0.7</v>
      </c>
      <c r="J419" s="162">
        <v>10</v>
      </c>
      <c r="K419" s="162">
        <v>10</v>
      </c>
      <c r="L419" s="162">
        <f t="shared" si="39"/>
        <v>120</v>
      </c>
      <c r="M419" s="162">
        <v>120</v>
      </c>
      <c r="N419" s="162">
        <v>0</v>
      </c>
      <c r="O419" s="162">
        <f t="shared" si="40"/>
        <v>5.8333333333333327E-3</v>
      </c>
      <c r="P419" s="164">
        <f t="shared" si="41"/>
        <v>0.7</v>
      </c>
      <c r="Q419" s="165">
        <f t="shared" si="42"/>
        <v>0.30000000000000004</v>
      </c>
    </row>
    <row r="420" spans="1:17" s="154" customFormat="1">
      <c r="A420" s="225">
        <v>51101</v>
      </c>
      <c r="B420" s="166" t="s">
        <v>712</v>
      </c>
      <c r="C420" s="166" t="s">
        <v>21</v>
      </c>
      <c r="D420" s="174" t="s">
        <v>22</v>
      </c>
      <c r="E420" s="167" t="s">
        <v>713</v>
      </c>
      <c r="F420" s="168">
        <v>1</v>
      </c>
      <c r="G420" s="162">
        <v>30</v>
      </c>
      <c r="H420" s="163">
        <f t="shared" si="37"/>
        <v>0.3</v>
      </c>
      <c r="I420" s="163">
        <f t="shared" si="38"/>
        <v>0.7</v>
      </c>
      <c r="J420" s="162">
        <v>10</v>
      </c>
      <c r="K420" s="162">
        <v>10</v>
      </c>
      <c r="L420" s="162">
        <f t="shared" si="39"/>
        <v>120</v>
      </c>
      <c r="M420" s="162">
        <v>120</v>
      </c>
      <c r="N420" s="162">
        <v>0</v>
      </c>
      <c r="O420" s="162">
        <f t="shared" si="40"/>
        <v>5.8333333333333327E-3</v>
      </c>
      <c r="P420" s="164">
        <f t="shared" si="41"/>
        <v>0.7</v>
      </c>
      <c r="Q420" s="165">
        <f t="shared" si="42"/>
        <v>0.30000000000000004</v>
      </c>
    </row>
    <row r="421" spans="1:17" s="154" customFormat="1">
      <c r="A421" s="225">
        <v>51101</v>
      </c>
      <c r="B421" s="166" t="s">
        <v>714</v>
      </c>
      <c r="C421" s="166" t="s">
        <v>21</v>
      </c>
      <c r="D421" s="166" t="s">
        <v>122</v>
      </c>
      <c r="E421" s="167" t="s">
        <v>715</v>
      </c>
      <c r="F421" s="168">
        <v>125.12</v>
      </c>
      <c r="G421" s="162">
        <v>30</v>
      </c>
      <c r="H421" s="163">
        <f t="shared" si="37"/>
        <v>37.536000000000001</v>
      </c>
      <c r="I421" s="163">
        <f t="shared" si="38"/>
        <v>87.584000000000003</v>
      </c>
      <c r="J421" s="162">
        <v>10</v>
      </c>
      <c r="K421" s="162">
        <v>10</v>
      </c>
      <c r="L421" s="162">
        <f t="shared" si="39"/>
        <v>120</v>
      </c>
      <c r="M421" s="162">
        <v>120</v>
      </c>
      <c r="N421" s="162">
        <v>0</v>
      </c>
      <c r="O421" s="162">
        <f t="shared" si="40"/>
        <v>0.72986666666666666</v>
      </c>
      <c r="P421" s="164">
        <f t="shared" si="41"/>
        <v>87.584000000000003</v>
      </c>
      <c r="Q421" s="165">
        <f t="shared" si="42"/>
        <v>37.536000000000001</v>
      </c>
    </row>
    <row r="422" spans="1:17" s="154" customFormat="1">
      <c r="A422" s="225">
        <v>51101</v>
      </c>
      <c r="B422" s="166" t="s">
        <v>716</v>
      </c>
      <c r="C422" s="166" t="s">
        <v>21</v>
      </c>
      <c r="D422" s="166" t="s">
        <v>122</v>
      </c>
      <c r="E422" s="167" t="s">
        <v>715</v>
      </c>
      <c r="F422" s="168">
        <v>125.12</v>
      </c>
      <c r="G422" s="162">
        <v>30</v>
      </c>
      <c r="H422" s="163">
        <f t="shared" si="37"/>
        <v>37.536000000000001</v>
      </c>
      <c r="I422" s="163">
        <f t="shared" si="38"/>
        <v>87.584000000000003</v>
      </c>
      <c r="J422" s="162">
        <v>10</v>
      </c>
      <c r="K422" s="162">
        <v>10</v>
      </c>
      <c r="L422" s="162">
        <f t="shared" si="39"/>
        <v>120</v>
      </c>
      <c r="M422" s="162">
        <v>120</v>
      </c>
      <c r="N422" s="162">
        <v>0</v>
      </c>
      <c r="O422" s="162">
        <f t="shared" si="40"/>
        <v>0.72986666666666666</v>
      </c>
      <c r="P422" s="164">
        <f t="shared" si="41"/>
        <v>87.584000000000003</v>
      </c>
      <c r="Q422" s="165">
        <f t="shared" si="42"/>
        <v>37.536000000000001</v>
      </c>
    </row>
    <row r="423" spans="1:17" s="154" customFormat="1">
      <c r="A423" s="225">
        <v>51101</v>
      </c>
      <c r="B423" s="166" t="s">
        <v>717</v>
      </c>
      <c r="C423" s="166" t="s">
        <v>21</v>
      </c>
      <c r="D423" s="169" t="s">
        <v>718</v>
      </c>
      <c r="E423" s="167" t="s">
        <v>719</v>
      </c>
      <c r="F423" s="168">
        <v>194.06</v>
      </c>
      <c r="G423" s="162">
        <v>30</v>
      </c>
      <c r="H423" s="163">
        <f t="shared" si="37"/>
        <v>58.217999999999996</v>
      </c>
      <c r="I423" s="163">
        <f t="shared" si="38"/>
        <v>135.84200000000001</v>
      </c>
      <c r="J423" s="162">
        <v>10</v>
      </c>
      <c r="K423" s="162">
        <v>10</v>
      </c>
      <c r="L423" s="162">
        <f t="shared" si="39"/>
        <v>120</v>
      </c>
      <c r="M423" s="162">
        <v>120</v>
      </c>
      <c r="N423" s="162">
        <v>0</v>
      </c>
      <c r="O423" s="162">
        <f t="shared" si="40"/>
        <v>1.1320166666666667</v>
      </c>
      <c r="P423" s="164">
        <f t="shared" si="41"/>
        <v>135.84200000000001</v>
      </c>
      <c r="Q423" s="165">
        <f t="shared" si="42"/>
        <v>58.217999999999989</v>
      </c>
    </row>
    <row r="424" spans="1:17" s="154" customFormat="1">
      <c r="A424" s="225">
        <v>51101</v>
      </c>
      <c r="B424" s="166" t="s">
        <v>720</v>
      </c>
      <c r="C424" s="166" t="s">
        <v>21</v>
      </c>
      <c r="D424" s="169" t="s">
        <v>721</v>
      </c>
      <c r="E424" s="167" t="s">
        <v>713</v>
      </c>
      <c r="F424" s="168">
        <v>94.47</v>
      </c>
      <c r="G424" s="162">
        <v>30</v>
      </c>
      <c r="H424" s="163">
        <f t="shared" si="37"/>
        <v>28.340999999999998</v>
      </c>
      <c r="I424" s="163">
        <f t="shared" si="38"/>
        <v>66.129000000000005</v>
      </c>
      <c r="J424" s="162">
        <v>10</v>
      </c>
      <c r="K424" s="162">
        <v>10</v>
      </c>
      <c r="L424" s="162">
        <f t="shared" si="39"/>
        <v>120</v>
      </c>
      <c r="M424" s="162">
        <v>120</v>
      </c>
      <c r="N424" s="162">
        <v>0</v>
      </c>
      <c r="O424" s="162">
        <f t="shared" si="40"/>
        <v>0.55107500000000009</v>
      </c>
      <c r="P424" s="164">
        <f t="shared" si="41"/>
        <v>66.129000000000005</v>
      </c>
      <c r="Q424" s="165">
        <f t="shared" si="42"/>
        <v>28.340999999999994</v>
      </c>
    </row>
    <row r="425" spans="1:17" s="154" customFormat="1">
      <c r="A425" s="225">
        <v>51101</v>
      </c>
      <c r="B425" s="166" t="s">
        <v>722</v>
      </c>
      <c r="C425" s="166" t="s">
        <v>21</v>
      </c>
      <c r="D425" s="166" t="s">
        <v>721</v>
      </c>
      <c r="E425" s="167" t="s">
        <v>713</v>
      </c>
      <c r="F425" s="168">
        <v>94.47</v>
      </c>
      <c r="G425" s="162">
        <v>30</v>
      </c>
      <c r="H425" s="163">
        <f t="shared" si="37"/>
        <v>28.340999999999998</v>
      </c>
      <c r="I425" s="163">
        <f t="shared" si="38"/>
        <v>66.129000000000005</v>
      </c>
      <c r="J425" s="162">
        <v>10</v>
      </c>
      <c r="K425" s="162">
        <v>10</v>
      </c>
      <c r="L425" s="162">
        <f t="shared" si="39"/>
        <v>120</v>
      </c>
      <c r="M425" s="162">
        <v>120</v>
      </c>
      <c r="N425" s="162">
        <v>0</v>
      </c>
      <c r="O425" s="162">
        <f t="shared" si="40"/>
        <v>0.55107500000000009</v>
      </c>
      <c r="P425" s="164">
        <f t="shared" si="41"/>
        <v>66.129000000000005</v>
      </c>
      <c r="Q425" s="165">
        <f t="shared" si="42"/>
        <v>28.340999999999994</v>
      </c>
    </row>
    <row r="426" spans="1:17" s="154" customFormat="1">
      <c r="A426" s="225">
        <v>51101</v>
      </c>
      <c r="B426" s="166" t="s">
        <v>723</v>
      </c>
      <c r="C426" s="166" t="s">
        <v>21</v>
      </c>
      <c r="D426" s="169" t="s">
        <v>721</v>
      </c>
      <c r="E426" s="167" t="s">
        <v>713</v>
      </c>
      <c r="F426" s="168">
        <v>94.47</v>
      </c>
      <c r="G426" s="162">
        <v>30</v>
      </c>
      <c r="H426" s="163">
        <f t="shared" si="37"/>
        <v>28.340999999999998</v>
      </c>
      <c r="I426" s="163">
        <f t="shared" si="38"/>
        <v>66.129000000000005</v>
      </c>
      <c r="J426" s="162">
        <v>10</v>
      </c>
      <c r="K426" s="162">
        <v>10</v>
      </c>
      <c r="L426" s="162">
        <f t="shared" si="39"/>
        <v>120</v>
      </c>
      <c r="M426" s="162">
        <v>120</v>
      </c>
      <c r="N426" s="162">
        <v>0</v>
      </c>
      <c r="O426" s="162">
        <f t="shared" si="40"/>
        <v>0.55107500000000009</v>
      </c>
      <c r="P426" s="164">
        <f t="shared" si="41"/>
        <v>66.129000000000005</v>
      </c>
      <c r="Q426" s="165">
        <f t="shared" si="42"/>
        <v>28.340999999999994</v>
      </c>
    </row>
    <row r="427" spans="1:17" s="154" customFormat="1">
      <c r="A427" s="225">
        <v>51101</v>
      </c>
      <c r="B427" s="166" t="s">
        <v>724</v>
      </c>
      <c r="C427" s="166" t="s">
        <v>21</v>
      </c>
      <c r="D427" s="169" t="s">
        <v>721</v>
      </c>
      <c r="E427" s="167" t="s">
        <v>713</v>
      </c>
      <c r="F427" s="168">
        <v>94.47</v>
      </c>
      <c r="G427" s="162">
        <v>30</v>
      </c>
      <c r="H427" s="163">
        <f t="shared" si="37"/>
        <v>28.340999999999998</v>
      </c>
      <c r="I427" s="163">
        <f t="shared" si="38"/>
        <v>66.129000000000005</v>
      </c>
      <c r="J427" s="162">
        <v>10</v>
      </c>
      <c r="K427" s="162">
        <v>10</v>
      </c>
      <c r="L427" s="162">
        <f t="shared" si="39"/>
        <v>120</v>
      </c>
      <c r="M427" s="162">
        <v>120</v>
      </c>
      <c r="N427" s="162">
        <v>0</v>
      </c>
      <c r="O427" s="162">
        <f t="shared" si="40"/>
        <v>0.55107500000000009</v>
      </c>
      <c r="P427" s="164">
        <f t="shared" si="41"/>
        <v>66.129000000000005</v>
      </c>
      <c r="Q427" s="165">
        <f t="shared" si="42"/>
        <v>28.340999999999994</v>
      </c>
    </row>
    <row r="428" spans="1:17" s="154" customFormat="1">
      <c r="A428" s="225">
        <v>51101</v>
      </c>
      <c r="B428" s="166" t="s">
        <v>725</v>
      </c>
      <c r="C428" s="166" t="s">
        <v>21</v>
      </c>
      <c r="D428" s="169" t="s">
        <v>721</v>
      </c>
      <c r="E428" s="167" t="s">
        <v>726</v>
      </c>
      <c r="F428" s="168">
        <v>94.47</v>
      </c>
      <c r="G428" s="162">
        <v>30</v>
      </c>
      <c r="H428" s="163">
        <f t="shared" si="37"/>
        <v>28.340999999999998</v>
      </c>
      <c r="I428" s="163">
        <f t="shared" si="38"/>
        <v>66.129000000000005</v>
      </c>
      <c r="J428" s="162">
        <v>10</v>
      </c>
      <c r="K428" s="162">
        <v>10</v>
      </c>
      <c r="L428" s="162">
        <f t="shared" si="39"/>
        <v>120</v>
      </c>
      <c r="M428" s="162">
        <v>120</v>
      </c>
      <c r="N428" s="162">
        <v>0</v>
      </c>
      <c r="O428" s="162">
        <f t="shared" si="40"/>
        <v>0.55107500000000009</v>
      </c>
      <c r="P428" s="164">
        <f t="shared" si="41"/>
        <v>66.129000000000005</v>
      </c>
      <c r="Q428" s="165">
        <f t="shared" si="42"/>
        <v>28.340999999999994</v>
      </c>
    </row>
    <row r="429" spans="1:17" s="154" customFormat="1">
      <c r="A429" s="225">
        <v>51101</v>
      </c>
      <c r="B429" s="166" t="s">
        <v>727</v>
      </c>
      <c r="C429" s="166" t="s">
        <v>21</v>
      </c>
      <c r="D429" s="169" t="s">
        <v>721</v>
      </c>
      <c r="E429" s="167" t="s">
        <v>713</v>
      </c>
      <c r="F429" s="168">
        <v>94.47</v>
      </c>
      <c r="G429" s="162">
        <v>30</v>
      </c>
      <c r="H429" s="163">
        <f t="shared" si="37"/>
        <v>28.340999999999998</v>
      </c>
      <c r="I429" s="163">
        <f t="shared" si="38"/>
        <v>66.129000000000005</v>
      </c>
      <c r="J429" s="162">
        <v>10</v>
      </c>
      <c r="K429" s="162">
        <v>10</v>
      </c>
      <c r="L429" s="162">
        <f t="shared" si="39"/>
        <v>120</v>
      </c>
      <c r="M429" s="162">
        <v>120</v>
      </c>
      <c r="N429" s="162">
        <v>0</v>
      </c>
      <c r="O429" s="162">
        <f t="shared" si="40"/>
        <v>0.55107500000000009</v>
      </c>
      <c r="P429" s="164">
        <f t="shared" si="41"/>
        <v>66.129000000000005</v>
      </c>
      <c r="Q429" s="165">
        <f t="shared" si="42"/>
        <v>28.340999999999994</v>
      </c>
    </row>
    <row r="430" spans="1:17" s="154" customFormat="1">
      <c r="A430" s="225">
        <v>51101</v>
      </c>
      <c r="B430" s="166" t="s">
        <v>728</v>
      </c>
      <c r="C430" s="166" t="s">
        <v>21</v>
      </c>
      <c r="D430" s="169" t="s">
        <v>721</v>
      </c>
      <c r="E430" s="167" t="s">
        <v>729</v>
      </c>
      <c r="F430" s="168">
        <v>94.47</v>
      </c>
      <c r="G430" s="162">
        <v>30</v>
      </c>
      <c r="H430" s="163">
        <f t="shared" si="37"/>
        <v>28.340999999999998</v>
      </c>
      <c r="I430" s="163">
        <f t="shared" si="38"/>
        <v>66.129000000000005</v>
      </c>
      <c r="J430" s="162">
        <v>10</v>
      </c>
      <c r="K430" s="162">
        <v>10</v>
      </c>
      <c r="L430" s="162">
        <f t="shared" si="39"/>
        <v>120</v>
      </c>
      <c r="M430" s="162">
        <v>120</v>
      </c>
      <c r="N430" s="162">
        <v>0</v>
      </c>
      <c r="O430" s="162">
        <f t="shared" si="40"/>
        <v>0.55107500000000009</v>
      </c>
      <c r="P430" s="164">
        <f t="shared" si="41"/>
        <v>66.129000000000005</v>
      </c>
      <c r="Q430" s="165">
        <f t="shared" si="42"/>
        <v>28.340999999999994</v>
      </c>
    </row>
    <row r="431" spans="1:17" s="154" customFormat="1">
      <c r="A431" s="225">
        <v>51101</v>
      </c>
      <c r="B431" s="166" t="s">
        <v>730</v>
      </c>
      <c r="C431" s="166" t="s">
        <v>21</v>
      </c>
      <c r="D431" s="169" t="s">
        <v>721</v>
      </c>
      <c r="E431" s="167" t="s">
        <v>713</v>
      </c>
      <c r="F431" s="168">
        <v>94.47</v>
      </c>
      <c r="G431" s="162">
        <v>30</v>
      </c>
      <c r="H431" s="163">
        <f t="shared" si="37"/>
        <v>28.340999999999998</v>
      </c>
      <c r="I431" s="163">
        <f t="shared" si="38"/>
        <v>66.129000000000005</v>
      </c>
      <c r="J431" s="162">
        <v>10</v>
      </c>
      <c r="K431" s="162">
        <v>10</v>
      </c>
      <c r="L431" s="162">
        <f t="shared" si="39"/>
        <v>120</v>
      </c>
      <c r="M431" s="162">
        <v>120</v>
      </c>
      <c r="N431" s="162">
        <v>0</v>
      </c>
      <c r="O431" s="162">
        <f t="shared" si="40"/>
        <v>0.55107500000000009</v>
      </c>
      <c r="P431" s="164">
        <f t="shared" si="41"/>
        <v>66.129000000000005</v>
      </c>
      <c r="Q431" s="165">
        <f t="shared" si="42"/>
        <v>28.340999999999994</v>
      </c>
    </row>
    <row r="432" spans="1:17" s="154" customFormat="1">
      <c r="A432" s="225">
        <v>51101</v>
      </c>
      <c r="B432" s="169" t="s">
        <v>731</v>
      </c>
      <c r="C432" s="166" t="s">
        <v>21</v>
      </c>
      <c r="D432" s="169" t="s">
        <v>143</v>
      </c>
      <c r="E432" s="167" t="s">
        <v>709</v>
      </c>
      <c r="F432" s="168">
        <v>112.7</v>
      </c>
      <c r="G432" s="162">
        <v>30</v>
      </c>
      <c r="H432" s="163">
        <f t="shared" si="37"/>
        <v>33.81</v>
      </c>
      <c r="I432" s="163">
        <f t="shared" si="38"/>
        <v>78.89</v>
      </c>
      <c r="J432" s="162">
        <v>10</v>
      </c>
      <c r="K432" s="162">
        <v>10</v>
      </c>
      <c r="L432" s="162">
        <f t="shared" si="39"/>
        <v>120</v>
      </c>
      <c r="M432" s="162">
        <v>120</v>
      </c>
      <c r="N432" s="162">
        <v>0</v>
      </c>
      <c r="O432" s="162">
        <f t="shared" si="40"/>
        <v>0.65741666666666665</v>
      </c>
      <c r="P432" s="164">
        <f t="shared" si="41"/>
        <v>78.89</v>
      </c>
      <c r="Q432" s="165">
        <f t="shared" si="42"/>
        <v>33.81</v>
      </c>
    </row>
    <row r="433" spans="1:17" s="154" customFormat="1">
      <c r="A433" s="225">
        <v>51101</v>
      </c>
      <c r="B433" s="166" t="s">
        <v>732</v>
      </c>
      <c r="C433" s="166" t="s">
        <v>21</v>
      </c>
      <c r="D433" s="166" t="s">
        <v>185</v>
      </c>
      <c r="E433" s="167" t="s">
        <v>733</v>
      </c>
      <c r="F433" s="168">
        <v>113.85</v>
      </c>
      <c r="G433" s="162">
        <v>30</v>
      </c>
      <c r="H433" s="163">
        <f t="shared" si="37"/>
        <v>34.154999999999994</v>
      </c>
      <c r="I433" s="163">
        <f t="shared" si="38"/>
        <v>79.694999999999993</v>
      </c>
      <c r="J433" s="162">
        <v>10</v>
      </c>
      <c r="K433" s="162">
        <v>10</v>
      </c>
      <c r="L433" s="162">
        <f t="shared" si="39"/>
        <v>120</v>
      </c>
      <c r="M433" s="162">
        <v>120</v>
      </c>
      <c r="N433" s="162">
        <v>0</v>
      </c>
      <c r="O433" s="162">
        <f t="shared" si="40"/>
        <v>0.66412499999999997</v>
      </c>
      <c r="P433" s="164">
        <f t="shared" si="41"/>
        <v>79.694999999999993</v>
      </c>
      <c r="Q433" s="165">
        <f t="shared" si="42"/>
        <v>34.155000000000001</v>
      </c>
    </row>
    <row r="434" spans="1:17" s="154" customFormat="1">
      <c r="A434" s="225">
        <v>51101</v>
      </c>
      <c r="B434" s="166" t="s">
        <v>734</v>
      </c>
      <c r="C434" s="166" t="s">
        <v>21</v>
      </c>
      <c r="D434" s="166" t="s">
        <v>185</v>
      </c>
      <c r="E434" s="167" t="s">
        <v>735</v>
      </c>
      <c r="F434" s="168">
        <v>113.85</v>
      </c>
      <c r="G434" s="162">
        <v>30</v>
      </c>
      <c r="H434" s="163">
        <f t="shared" si="37"/>
        <v>34.154999999999994</v>
      </c>
      <c r="I434" s="163">
        <f t="shared" si="38"/>
        <v>79.694999999999993</v>
      </c>
      <c r="J434" s="162">
        <v>10</v>
      </c>
      <c r="K434" s="162">
        <v>10</v>
      </c>
      <c r="L434" s="162">
        <f t="shared" si="39"/>
        <v>120</v>
      </c>
      <c r="M434" s="162">
        <v>120</v>
      </c>
      <c r="N434" s="162">
        <v>0</v>
      </c>
      <c r="O434" s="162">
        <f t="shared" si="40"/>
        <v>0.66412499999999997</v>
      </c>
      <c r="P434" s="164">
        <f t="shared" si="41"/>
        <v>79.694999999999993</v>
      </c>
      <c r="Q434" s="165">
        <f t="shared" si="42"/>
        <v>34.155000000000001</v>
      </c>
    </row>
    <row r="435" spans="1:17" s="154" customFormat="1">
      <c r="A435" s="225">
        <v>51101</v>
      </c>
      <c r="B435" s="166" t="s">
        <v>736</v>
      </c>
      <c r="C435" s="166" t="s">
        <v>21</v>
      </c>
      <c r="D435" s="166" t="s">
        <v>185</v>
      </c>
      <c r="E435" s="167" t="s">
        <v>645</v>
      </c>
      <c r="F435" s="168">
        <v>66.7</v>
      </c>
      <c r="G435" s="162">
        <v>30</v>
      </c>
      <c r="H435" s="163">
        <f t="shared" si="37"/>
        <v>20.010000000000002</v>
      </c>
      <c r="I435" s="163">
        <f t="shared" si="38"/>
        <v>46.69</v>
      </c>
      <c r="J435" s="162">
        <v>10</v>
      </c>
      <c r="K435" s="162">
        <v>10</v>
      </c>
      <c r="L435" s="162">
        <f t="shared" si="39"/>
        <v>120</v>
      </c>
      <c r="M435" s="162">
        <v>120</v>
      </c>
      <c r="N435" s="162">
        <v>0</v>
      </c>
      <c r="O435" s="162">
        <f t="shared" si="40"/>
        <v>0.38908333333333334</v>
      </c>
      <c r="P435" s="164">
        <f t="shared" si="41"/>
        <v>46.69</v>
      </c>
      <c r="Q435" s="165">
        <f t="shared" si="42"/>
        <v>20.010000000000005</v>
      </c>
    </row>
    <row r="436" spans="1:17" s="154" customFormat="1">
      <c r="A436" s="225">
        <v>51101</v>
      </c>
      <c r="B436" s="166" t="s">
        <v>737</v>
      </c>
      <c r="C436" s="166" t="s">
        <v>21</v>
      </c>
      <c r="D436" s="166" t="s">
        <v>185</v>
      </c>
      <c r="E436" s="167" t="s">
        <v>645</v>
      </c>
      <c r="F436" s="168">
        <v>66.7</v>
      </c>
      <c r="G436" s="162">
        <v>30</v>
      </c>
      <c r="H436" s="163">
        <f t="shared" si="37"/>
        <v>20.010000000000002</v>
      </c>
      <c r="I436" s="163">
        <f t="shared" si="38"/>
        <v>46.69</v>
      </c>
      <c r="J436" s="162">
        <v>10</v>
      </c>
      <c r="K436" s="162">
        <v>10</v>
      </c>
      <c r="L436" s="162">
        <f t="shared" si="39"/>
        <v>120</v>
      </c>
      <c r="M436" s="162">
        <v>120</v>
      </c>
      <c r="N436" s="162">
        <v>0</v>
      </c>
      <c r="O436" s="162">
        <f t="shared" si="40"/>
        <v>0.38908333333333334</v>
      </c>
      <c r="P436" s="164">
        <f t="shared" si="41"/>
        <v>46.69</v>
      </c>
      <c r="Q436" s="165">
        <f t="shared" si="42"/>
        <v>20.010000000000005</v>
      </c>
    </row>
    <row r="437" spans="1:17" s="154" customFormat="1">
      <c r="A437" s="225">
        <v>51101</v>
      </c>
      <c r="B437" s="166" t="s">
        <v>738</v>
      </c>
      <c r="C437" s="166" t="s">
        <v>21</v>
      </c>
      <c r="D437" s="166" t="s">
        <v>219</v>
      </c>
      <c r="E437" s="167" t="s">
        <v>645</v>
      </c>
      <c r="F437" s="168">
        <v>99.36</v>
      </c>
      <c r="G437" s="162">
        <v>30</v>
      </c>
      <c r="H437" s="163">
        <f t="shared" si="37"/>
        <v>29.808</v>
      </c>
      <c r="I437" s="163">
        <f t="shared" si="38"/>
        <v>69.551999999999992</v>
      </c>
      <c r="J437" s="162">
        <v>10</v>
      </c>
      <c r="K437" s="162">
        <v>10</v>
      </c>
      <c r="L437" s="162">
        <f t="shared" si="39"/>
        <v>120</v>
      </c>
      <c r="M437" s="162">
        <v>120</v>
      </c>
      <c r="N437" s="162">
        <v>0</v>
      </c>
      <c r="O437" s="162">
        <f t="shared" si="40"/>
        <v>0.57959999999999989</v>
      </c>
      <c r="P437" s="164">
        <f t="shared" si="41"/>
        <v>69.551999999999992</v>
      </c>
      <c r="Q437" s="165">
        <f t="shared" si="42"/>
        <v>29.808000000000007</v>
      </c>
    </row>
    <row r="438" spans="1:17" s="154" customFormat="1">
      <c r="A438" s="225">
        <v>51101</v>
      </c>
      <c r="B438" s="166" t="s">
        <v>739</v>
      </c>
      <c r="C438" s="166" t="s">
        <v>21</v>
      </c>
      <c r="D438" s="169" t="s">
        <v>268</v>
      </c>
      <c r="E438" s="167" t="s">
        <v>740</v>
      </c>
      <c r="F438" s="168">
        <v>109</v>
      </c>
      <c r="G438" s="162">
        <v>30</v>
      </c>
      <c r="H438" s="163">
        <f t="shared" si="37"/>
        <v>32.699999999999996</v>
      </c>
      <c r="I438" s="163">
        <f t="shared" si="38"/>
        <v>76.300000000000011</v>
      </c>
      <c r="J438" s="162">
        <v>10</v>
      </c>
      <c r="K438" s="162">
        <v>10</v>
      </c>
      <c r="L438" s="162">
        <f t="shared" si="39"/>
        <v>120</v>
      </c>
      <c r="M438" s="162">
        <v>120</v>
      </c>
      <c r="N438" s="162">
        <v>0</v>
      </c>
      <c r="O438" s="162">
        <f t="shared" si="40"/>
        <v>0.63583333333333347</v>
      </c>
      <c r="P438" s="164">
        <f t="shared" si="41"/>
        <v>76.300000000000011</v>
      </c>
      <c r="Q438" s="165">
        <f t="shared" si="42"/>
        <v>32.699999999999989</v>
      </c>
    </row>
    <row r="439" spans="1:17" s="154" customFormat="1">
      <c r="A439" s="225">
        <v>51101</v>
      </c>
      <c r="B439" s="166" t="s">
        <v>741</v>
      </c>
      <c r="C439" s="166" t="s">
        <v>21</v>
      </c>
      <c r="D439" s="169" t="s">
        <v>268</v>
      </c>
      <c r="E439" s="167" t="s">
        <v>645</v>
      </c>
      <c r="F439" s="168">
        <v>109</v>
      </c>
      <c r="G439" s="162">
        <v>30</v>
      </c>
      <c r="H439" s="163">
        <f t="shared" si="37"/>
        <v>32.699999999999996</v>
      </c>
      <c r="I439" s="163">
        <f t="shared" si="38"/>
        <v>76.300000000000011</v>
      </c>
      <c r="J439" s="162">
        <v>10</v>
      </c>
      <c r="K439" s="162">
        <v>10</v>
      </c>
      <c r="L439" s="162">
        <f t="shared" si="39"/>
        <v>120</v>
      </c>
      <c r="M439" s="162">
        <v>120</v>
      </c>
      <c r="N439" s="162">
        <v>0</v>
      </c>
      <c r="O439" s="162">
        <f t="shared" si="40"/>
        <v>0.63583333333333347</v>
      </c>
      <c r="P439" s="164">
        <f t="shared" si="41"/>
        <v>76.300000000000011</v>
      </c>
      <c r="Q439" s="165">
        <f t="shared" si="42"/>
        <v>32.699999999999989</v>
      </c>
    </row>
    <row r="440" spans="1:17" s="154" customFormat="1">
      <c r="A440" s="225">
        <v>51101</v>
      </c>
      <c r="B440" s="166" t="s">
        <v>742</v>
      </c>
      <c r="C440" s="166" t="s">
        <v>21</v>
      </c>
      <c r="D440" s="166" t="s">
        <v>288</v>
      </c>
      <c r="E440" s="167" t="s">
        <v>645</v>
      </c>
      <c r="F440" s="168">
        <v>90.56</v>
      </c>
      <c r="G440" s="162">
        <v>30</v>
      </c>
      <c r="H440" s="163">
        <f t="shared" si="37"/>
        <v>27.167999999999999</v>
      </c>
      <c r="I440" s="163">
        <f t="shared" si="38"/>
        <v>63.392000000000003</v>
      </c>
      <c r="J440" s="162">
        <v>10</v>
      </c>
      <c r="K440" s="162">
        <v>10</v>
      </c>
      <c r="L440" s="162">
        <f t="shared" si="39"/>
        <v>120</v>
      </c>
      <c r="M440" s="162">
        <v>120</v>
      </c>
      <c r="N440" s="162">
        <v>0</v>
      </c>
      <c r="O440" s="162">
        <f t="shared" si="40"/>
        <v>0.52826666666666666</v>
      </c>
      <c r="P440" s="164">
        <f t="shared" si="41"/>
        <v>63.391999999999996</v>
      </c>
      <c r="Q440" s="165">
        <f t="shared" si="42"/>
        <v>27.168000000000006</v>
      </c>
    </row>
    <row r="441" spans="1:17" s="154" customFormat="1">
      <c r="A441" s="225">
        <v>51101</v>
      </c>
      <c r="B441" s="166" t="s">
        <v>743</v>
      </c>
      <c r="C441" s="166" t="s">
        <v>21</v>
      </c>
      <c r="D441" s="169" t="s">
        <v>288</v>
      </c>
      <c r="E441" s="167" t="s">
        <v>744</v>
      </c>
      <c r="F441" s="168">
        <v>90.56</v>
      </c>
      <c r="G441" s="162">
        <v>30</v>
      </c>
      <c r="H441" s="163">
        <f t="shared" si="37"/>
        <v>27.167999999999999</v>
      </c>
      <c r="I441" s="163">
        <f t="shared" si="38"/>
        <v>63.392000000000003</v>
      </c>
      <c r="J441" s="162">
        <v>10</v>
      </c>
      <c r="K441" s="162">
        <v>10</v>
      </c>
      <c r="L441" s="162">
        <f t="shared" si="39"/>
        <v>120</v>
      </c>
      <c r="M441" s="162">
        <v>120</v>
      </c>
      <c r="N441" s="162">
        <v>0</v>
      </c>
      <c r="O441" s="162">
        <f t="shared" si="40"/>
        <v>0.52826666666666666</v>
      </c>
      <c r="P441" s="164">
        <f t="shared" si="41"/>
        <v>63.391999999999996</v>
      </c>
      <c r="Q441" s="165">
        <f t="shared" si="42"/>
        <v>27.168000000000006</v>
      </c>
    </row>
    <row r="442" spans="1:17" s="154" customFormat="1">
      <c r="A442" s="225">
        <v>51101</v>
      </c>
      <c r="B442" s="166" t="s">
        <v>745</v>
      </c>
      <c r="C442" s="166" t="s">
        <v>21</v>
      </c>
      <c r="D442" s="166" t="s">
        <v>288</v>
      </c>
      <c r="E442" s="167" t="s">
        <v>645</v>
      </c>
      <c r="F442" s="168">
        <v>90.56</v>
      </c>
      <c r="G442" s="162">
        <v>30</v>
      </c>
      <c r="H442" s="163">
        <f t="shared" si="37"/>
        <v>27.167999999999999</v>
      </c>
      <c r="I442" s="163">
        <f t="shared" si="38"/>
        <v>63.392000000000003</v>
      </c>
      <c r="J442" s="162">
        <v>10</v>
      </c>
      <c r="K442" s="162">
        <v>10</v>
      </c>
      <c r="L442" s="162">
        <f t="shared" si="39"/>
        <v>120</v>
      </c>
      <c r="M442" s="162">
        <v>120</v>
      </c>
      <c r="N442" s="162">
        <v>0</v>
      </c>
      <c r="O442" s="162">
        <f t="shared" si="40"/>
        <v>0.52826666666666666</v>
      </c>
      <c r="P442" s="164">
        <f t="shared" si="41"/>
        <v>63.391999999999996</v>
      </c>
      <c r="Q442" s="165">
        <f t="shared" si="42"/>
        <v>27.168000000000006</v>
      </c>
    </row>
    <row r="443" spans="1:17" s="154" customFormat="1">
      <c r="A443" s="225">
        <v>51101</v>
      </c>
      <c r="B443" s="166" t="s">
        <v>746</v>
      </c>
      <c r="C443" s="166" t="s">
        <v>21</v>
      </c>
      <c r="D443" s="169" t="s">
        <v>288</v>
      </c>
      <c r="E443" s="167" t="s">
        <v>747</v>
      </c>
      <c r="F443" s="168">
        <v>93.47</v>
      </c>
      <c r="G443" s="162">
        <v>30</v>
      </c>
      <c r="H443" s="163">
        <f t="shared" si="37"/>
        <v>28.041</v>
      </c>
      <c r="I443" s="163">
        <f t="shared" si="38"/>
        <v>65.429000000000002</v>
      </c>
      <c r="J443" s="162">
        <v>10</v>
      </c>
      <c r="K443" s="162">
        <v>10</v>
      </c>
      <c r="L443" s="162">
        <f t="shared" si="39"/>
        <v>120</v>
      </c>
      <c r="M443" s="162">
        <v>120</v>
      </c>
      <c r="N443" s="162">
        <v>0</v>
      </c>
      <c r="O443" s="162">
        <f t="shared" si="40"/>
        <v>0.54524166666666674</v>
      </c>
      <c r="P443" s="164">
        <f t="shared" si="41"/>
        <v>65.429000000000002</v>
      </c>
      <c r="Q443" s="165">
        <f t="shared" si="42"/>
        <v>28.040999999999997</v>
      </c>
    </row>
    <row r="444" spans="1:17" s="154" customFormat="1">
      <c r="A444" s="225">
        <v>51101</v>
      </c>
      <c r="B444" s="166" t="s">
        <v>748</v>
      </c>
      <c r="C444" s="166" t="s">
        <v>21</v>
      </c>
      <c r="D444" s="169" t="s">
        <v>288</v>
      </c>
      <c r="E444" s="167" t="s">
        <v>707</v>
      </c>
      <c r="F444" s="168">
        <v>93.47</v>
      </c>
      <c r="G444" s="162">
        <v>30</v>
      </c>
      <c r="H444" s="163">
        <f t="shared" si="37"/>
        <v>28.041</v>
      </c>
      <c r="I444" s="163">
        <f t="shared" si="38"/>
        <v>65.429000000000002</v>
      </c>
      <c r="J444" s="162">
        <v>10</v>
      </c>
      <c r="K444" s="162">
        <v>10</v>
      </c>
      <c r="L444" s="162">
        <f t="shared" si="39"/>
        <v>120</v>
      </c>
      <c r="M444" s="162">
        <v>120</v>
      </c>
      <c r="N444" s="162">
        <v>0</v>
      </c>
      <c r="O444" s="162">
        <f t="shared" si="40"/>
        <v>0.54524166666666674</v>
      </c>
      <c r="P444" s="164">
        <f t="shared" si="41"/>
        <v>65.429000000000002</v>
      </c>
      <c r="Q444" s="165">
        <f t="shared" si="42"/>
        <v>28.040999999999997</v>
      </c>
    </row>
    <row r="445" spans="1:17" s="154" customFormat="1">
      <c r="A445" s="225">
        <v>51101</v>
      </c>
      <c r="B445" s="166" t="s">
        <v>749</v>
      </c>
      <c r="C445" s="166" t="s">
        <v>21</v>
      </c>
      <c r="D445" s="169" t="s">
        <v>288</v>
      </c>
      <c r="E445" s="167" t="s">
        <v>747</v>
      </c>
      <c r="F445" s="168">
        <v>93.47</v>
      </c>
      <c r="G445" s="162">
        <v>30</v>
      </c>
      <c r="H445" s="163">
        <f t="shared" si="37"/>
        <v>28.041</v>
      </c>
      <c r="I445" s="163">
        <f t="shared" si="38"/>
        <v>65.429000000000002</v>
      </c>
      <c r="J445" s="162">
        <v>10</v>
      </c>
      <c r="K445" s="162">
        <v>10</v>
      </c>
      <c r="L445" s="162">
        <f t="shared" si="39"/>
        <v>120</v>
      </c>
      <c r="M445" s="162">
        <v>120</v>
      </c>
      <c r="N445" s="162">
        <v>0</v>
      </c>
      <c r="O445" s="162">
        <f t="shared" si="40"/>
        <v>0.54524166666666674</v>
      </c>
      <c r="P445" s="164">
        <f t="shared" si="41"/>
        <v>65.429000000000002</v>
      </c>
      <c r="Q445" s="165">
        <f t="shared" si="42"/>
        <v>28.040999999999997</v>
      </c>
    </row>
    <row r="446" spans="1:17" s="154" customFormat="1">
      <c r="A446" s="225">
        <v>51101</v>
      </c>
      <c r="B446" s="166" t="s">
        <v>750</v>
      </c>
      <c r="C446" s="166" t="s">
        <v>21</v>
      </c>
      <c r="D446" s="166" t="s">
        <v>288</v>
      </c>
      <c r="E446" s="167" t="s">
        <v>751</v>
      </c>
      <c r="F446" s="168">
        <v>105</v>
      </c>
      <c r="G446" s="162">
        <v>30</v>
      </c>
      <c r="H446" s="163">
        <f t="shared" si="37"/>
        <v>31.5</v>
      </c>
      <c r="I446" s="163">
        <f t="shared" si="38"/>
        <v>73.5</v>
      </c>
      <c r="J446" s="162">
        <v>10</v>
      </c>
      <c r="K446" s="162">
        <v>10</v>
      </c>
      <c r="L446" s="162">
        <f t="shared" si="39"/>
        <v>120</v>
      </c>
      <c r="M446" s="162">
        <v>120</v>
      </c>
      <c r="N446" s="162">
        <v>0</v>
      </c>
      <c r="O446" s="162">
        <f t="shared" si="40"/>
        <v>0.61250000000000004</v>
      </c>
      <c r="P446" s="164">
        <f t="shared" si="41"/>
        <v>73.5</v>
      </c>
      <c r="Q446" s="165">
        <f t="shared" si="42"/>
        <v>31.5</v>
      </c>
    </row>
    <row r="447" spans="1:17" s="154" customFormat="1">
      <c r="A447" s="225">
        <v>51101</v>
      </c>
      <c r="B447" s="166" t="s">
        <v>752</v>
      </c>
      <c r="C447" s="166" t="s">
        <v>21</v>
      </c>
      <c r="D447" s="166" t="s">
        <v>288</v>
      </c>
      <c r="E447" s="167" t="s">
        <v>747</v>
      </c>
      <c r="F447" s="168">
        <v>105</v>
      </c>
      <c r="G447" s="162">
        <v>30</v>
      </c>
      <c r="H447" s="163">
        <f t="shared" si="37"/>
        <v>31.5</v>
      </c>
      <c r="I447" s="163">
        <f t="shared" si="38"/>
        <v>73.5</v>
      </c>
      <c r="J447" s="162">
        <v>10</v>
      </c>
      <c r="K447" s="162">
        <v>10</v>
      </c>
      <c r="L447" s="162">
        <f t="shared" si="39"/>
        <v>120</v>
      </c>
      <c r="M447" s="162">
        <v>120</v>
      </c>
      <c r="N447" s="162">
        <v>0</v>
      </c>
      <c r="O447" s="162">
        <f t="shared" si="40"/>
        <v>0.61250000000000004</v>
      </c>
      <c r="P447" s="164">
        <f t="shared" si="41"/>
        <v>73.5</v>
      </c>
      <c r="Q447" s="165">
        <f t="shared" si="42"/>
        <v>31.5</v>
      </c>
    </row>
    <row r="448" spans="1:17" s="154" customFormat="1">
      <c r="A448" s="225">
        <v>51101</v>
      </c>
      <c r="B448" s="166" t="s">
        <v>753</v>
      </c>
      <c r="C448" s="166" t="s">
        <v>21</v>
      </c>
      <c r="D448" s="166" t="s">
        <v>308</v>
      </c>
      <c r="E448" s="167" t="s">
        <v>740</v>
      </c>
      <c r="F448" s="168">
        <v>150</v>
      </c>
      <c r="G448" s="162">
        <v>30</v>
      </c>
      <c r="H448" s="163">
        <f t="shared" si="37"/>
        <v>45</v>
      </c>
      <c r="I448" s="163">
        <f t="shared" si="38"/>
        <v>105</v>
      </c>
      <c r="J448" s="162">
        <v>10</v>
      </c>
      <c r="K448" s="162">
        <v>10</v>
      </c>
      <c r="L448" s="162">
        <f t="shared" si="39"/>
        <v>120</v>
      </c>
      <c r="M448" s="162">
        <v>120</v>
      </c>
      <c r="N448" s="162">
        <v>0</v>
      </c>
      <c r="O448" s="162">
        <f t="shared" si="40"/>
        <v>0.875</v>
      </c>
      <c r="P448" s="164">
        <f t="shared" si="41"/>
        <v>105</v>
      </c>
      <c r="Q448" s="165">
        <f t="shared" si="42"/>
        <v>45</v>
      </c>
    </row>
    <row r="449" spans="1:17" s="154" customFormat="1">
      <c r="A449" s="225">
        <v>51101</v>
      </c>
      <c r="B449" s="166" t="s">
        <v>754</v>
      </c>
      <c r="C449" s="166" t="s">
        <v>21</v>
      </c>
      <c r="D449" s="166" t="s">
        <v>308</v>
      </c>
      <c r="E449" s="167" t="s">
        <v>645</v>
      </c>
      <c r="F449" s="168">
        <v>150</v>
      </c>
      <c r="G449" s="162">
        <v>30</v>
      </c>
      <c r="H449" s="163">
        <f t="shared" si="37"/>
        <v>45</v>
      </c>
      <c r="I449" s="163">
        <f t="shared" si="38"/>
        <v>105</v>
      </c>
      <c r="J449" s="162">
        <v>10</v>
      </c>
      <c r="K449" s="162">
        <v>10</v>
      </c>
      <c r="L449" s="162">
        <f t="shared" si="39"/>
        <v>120</v>
      </c>
      <c r="M449" s="162">
        <v>120</v>
      </c>
      <c r="N449" s="162">
        <v>0</v>
      </c>
      <c r="O449" s="162">
        <f t="shared" si="40"/>
        <v>0.875</v>
      </c>
      <c r="P449" s="164">
        <f t="shared" si="41"/>
        <v>105</v>
      </c>
      <c r="Q449" s="165">
        <f t="shared" si="42"/>
        <v>45</v>
      </c>
    </row>
    <row r="450" spans="1:17" s="154" customFormat="1">
      <c r="A450" s="225">
        <v>51101</v>
      </c>
      <c r="B450" s="166" t="s">
        <v>755</v>
      </c>
      <c r="C450" s="166" t="s">
        <v>21</v>
      </c>
      <c r="D450" s="166" t="s">
        <v>756</v>
      </c>
      <c r="E450" s="167" t="s">
        <v>645</v>
      </c>
      <c r="F450" s="168">
        <v>98.3</v>
      </c>
      <c r="G450" s="162">
        <v>30</v>
      </c>
      <c r="H450" s="163">
        <f t="shared" si="37"/>
        <v>29.49</v>
      </c>
      <c r="I450" s="163">
        <f t="shared" si="38"/>
        <v>68.81</v>
      </c>
      <c r="J450" s="162">
        <v>10</v>
      </c>
      <c r="K450" s="162">
        <v>10</v>
      </c>
      <c r="L450" s="162">
        <f t="shared" si="39"/>
        <v>120</v>
      </c>
      <c r="M450" s="162">
        <v>120</v>
      </c>
      <c r="N450" s="162">
        <v>0</v>
      </c>
      <c r="O450" s="162">
        <f t="shared" si="40"/>
        <v>0.57341666666666669</v>
      </c>
      <c r="P450" s="164">
        <f t="shared" si="41"/>
        <v>68.81</v>
      </c>
      <c r="Q450" s="165">
        <f t="shared" si="42"/>
        <v>29.489999999999995</v>
      </c>
    </row>
    <row r="451" spans="1:17" s="154" customFormat="1">
      <c r="A451" s="225">
        <v>51101</v>
      </c>
      <c r="B451" s="166" t="s">
        <v>757</v>
      </c>
      <c r="C451" s="166" t="s">
        <v>21</v>
      </c>
      <c r="D451" s="166" t="s">
        <v>756</v>
      </c>
      <c r="E451" s="167" t="s">
        <v>645</v>
      </c>
      <c r="F451" s="168">
        <v>98.3</v>
      </c>
      <c r="G451" s="162">
        <v>30</v>
      </c>
      <c r="H451" s="163">
        <f t="shared" si="37"/>
        <v>29.49</v>
      </c>
      <c r="I451" s="163">
        <f t="shared" si="38"/>
        <v>68.81</v>
      </c>
      <c r="J451" s="162">
        <v>10</v>
      </c>
      <c r="K451" s="162">
        <v>10</v>
      </c>
      <c r="L451" s="162">
        <f t="shared" si="39"/>
        <v>120</v>
      </c>
      <c r="M451" s="162">
        <v>120</v>
      </c>
      <c r="N451" s="162">
        <v>0</v>
      </c>
      <c r="O451" s="162">
        <f t="shared" si="40"/>
        <v>0.57341666666666669</v>
      </c>
      <c r="P451" s="164">
        <f t="shared" si="41"/>
        <v>68.81</v>
      </c>
      <c r="Q451" s="165">
        <f t="shared" si="42"/>
        <v>29.489999999999995</v>
      </c>
    </row>
    <row r="452" spans="1:17" s="154" customFormat="1">
      <c r="A452" s="225">
        <v>51101</v>
      </c>
      <c r="B452" s="169" t="s">
        <v>758</v>
      </c>
      <c r="C452" s="166" t="s">
        <v>21</v>
      </c>
      <c r="D452" s="169" t="s">
        <v>756</v>
      </c>
      <c r="E452" s="167" t="s">
        <v>645</v>
      </c>
      <c r="F452" s="168">
        <v>98.3</v>
      </c>
      <c r="G452" s="162">
        <v>30</v>
      </c>
      <c r="H452" s="163">
        <f t="shared" si="37"/>
        <v>29.49</v>
      </c>
      <c r="I452" s="163">
        <f t="shared" si="38"/>
        <v>68.81</v>
      </c>
      <c r="J452" s="162">
        <v>10</v>
      </c>
      <c r="K452" s="162">
        <v>10</v>
      </c>
      <c r="L452" s="162">
        <f t="shared" si="39"/>
        <v>120</v>
      </c>
      <c r="M452" s="162">
        <v>120</v>
      </c>
      <c r="N452" s="162">
        <v>0</v>
      </c>
      <c r="O452" s="162">
        <f t="shared" si="40"/>
        <v>0.57341666666666669</v>
      </c>
      <c r="P452" s="164">
        <f t="shared" si="41"/>
        <v>68.81</v>
      </c>
      <c r="Q452" s="165">
        <f t="shared" si="42"/>
        <v>29.489999999999995</v>
      </c>
    </row>
    <row r="453" spans="1:17" s="154" customFormat="1">
      <c r="A453" s="225">
        <v>51101</v>
      </c>
      <c r="B453" s="169" t="s">
        <v>759</v>
      </c>
      <c r="C453" s="166" t="s">
        <v>21</v>
      </c>
      <c r="D453" s="169" t="s">
        <v>756</v>
      </c>
      <c r="E453" s="167" t="s">
        <v>707</v>
      </c>
      <c r="F453" s="168">
        <v>45.84</v>
      </c>
      <c r="G453" s="162">
        <v>30</v>
      </c>
      <c r="H453" s="163">
        <f t="shared" si="37"/>
        <v>13.752000000000001</v>
      </c>
      <c r="I453" s="163">
        <f t="shared" si="38"/>
        <v>32.088000000000001</v>
      </c>
      <c r="J453" s="162">
        <v>10</v>
      </c>
      <c r="K453" s="162">
        <v>10</v>
      </c>
      <c r="L453" s="162">
        <f t="shared" si="39"/>
        <v>120</v>
      </c>
      <c r="M453" s="162">
        <v>120</v>
      </c>
      <c r="N453" s="162">
        <v>0</v>
      </c>
      <c r="O453" s="162">
        <f t="shared" si="40"/>
        <v>0.26740000000000003</v>
      </c>
      <c r="P453" s="164">
        <f t="shared" si="41"/>
        <v>32.088000000000001</v>
      </c>
      <c r="Q453" s="165">
        <f t="shared" si="42"/>
        <v>13.752000000000002</v>
      </c>
    </row>
    <row r="454" spans="1:17" s="154" customFormat="1">
      <c r="A454" s="225">
        <v>51101</v>
      </c>
      <c r="B454" s="166" t="s">
        <v>760</v>
      </c>
      <c r="C454" s="166" t="s">
        <v>21</v>
      </c>
      <c r="D454" s="166" t="s">
        <v>756</v>
      </c>
      <c r="E454" s="167" t="s">
        <v>761</v>
      </c>
      <c r="F454" s="168">
        <v>45.84</v>
      </c>
      <c r="G454" s="162">
        <v>30</v>
      </c>
      <c r="H454" s="163">
        <f t="shared" si="37"/>
        <v>13.752000000000001</v>
      </c>
      <c r="I454" s="163">
        <f t="shared" si="38"/>
        <v>32.088000000000001</v>
      </c>
      <c r="J454" s="162">
        <v>10</v>
      </c>
      <c r="K454" s="162">
        <v>10</v>
      </c>
      <c r="L454" s="162">
        <f t="shared" si="39"/>
        <v>120</v>
      </c>
      <c r="M454" s="162">
        <v>120</v>
      </c>
      <c r="N454" s="162">
        <v>0</v>
      </c>
      <c r="O454" s="162">
        <f t="shared" si="40"/>
        <v>0.26740000000000003</v>
      </c>
      <c r="P454" s="164">
        <f t="shared" si="41"/>
        <v>32.088000000000001</v>
      </c>
      <c r="Q454" s="165">
        <f t="shared" si="42"/>
        <v>13.752000000000002</v>
      </c>
    </row>
    <row r="455" spans="1:17" s="154" customFormat="1">
      <c r="A455" s="225">
        <v>51101</v>
      </c>
      <c r="B455" s="166" t="s">
        <v>762</v>
      </c>
      <c r="C455" s="166" t="s">
        <v>21</v>
      </c>
      <c r="D455" s="166" t="s">
        <v>756</v>
      </c>
      <c r="E455" s="167" t="s">
        <v>707</v>
      </c>
      <c r="F455" s="168">
        <v>45.83</v>
      </c>
      <c r="G455" s="162">
        <v>30</v>
      </c>
      <c r="H455" s="163">
        <f t="shared" si="37"/>
        <v>13.748999999999999</v>
      </c>
      <c r="I455" s="163">
        <f t="shared" si="38"/>
        <v>32.081000000000003</v>
      </c>
      <c r="J455" s="162">
        <v>10</v>
      </c>
      <c r="K455" s="162">
        <v>10</v>
      </c>
      <c r="L455" s="162">
        <f t="shared" si="39"/>
        <v>120</v>
      </c>
      <c r="M455" s="162">
        <v>120</v>
      </c>
      <c r="N455" s="162">
        <v>0</v>
      </c>
      <c r="O455" s="162">
        <f t="shared" si="40"/>
        <v>0.2673416666666667</v>
      </c>
      <c r="P455" s="164">
        <f t="shared" si="41"/>
        <v>32.081000000000003</v>
      </c>
      <c r="Q455" s="165">
        <f t="shared" si="42"/>
        <v>13.748999999999995</v>
      </c>
    </row>
    <row r="456" spans="1:17" s="154" customFormat="1">
      <c r="A456" s="225">
        <v>51101</v>
      </c>
      <c r="B456" s="166" t="s">
        <v>763</v>
      </c>
      <c r="C456" s="166" t="s">
        <v>21</v>
      </c>
      <c r="D456" s="166" t="s">
        <v>756</v>
      </c>
      <c r="E456" s="167" t="s">
        <v>693</v>
      </c>
      <c r="F456" s="168">
        <v>45.83</v>
      </c>
      <c r="G456" s="162">
        <v>30</v>
      </c>
      <c r="H456" s="163">
        <f t="shared" ref="H456:H519" si="43">F456*G456%</f>
        <v>13.748999999999999</v>
      </c>
      <c r="I456" s="163">
        <f t="shared" ref="I456:I519" si="44">F456-H456</f>
        <v>32.081000000000003</v>
      </c>
      <c r="J456" s="162">
        <v>10</v>
      </c>
      <c r="K456" s="162">
        <v>10</v>
      </c>
      <c r="L456" s="162">
        <f t="shared" ref="L456:L519" si="45">J456*12</f>
        <v>120</v>
      </c>
      <c r="M456" s="162">
        <v>120</v>
      </c>
      <c r="N456" s="162">
        <v>0</v>
      </c>
      <c r="O456" s="162">
        <f t="shared" ref="O456:O519" si="46">I456/L456</f>
        <v>0.2673416666666667</v>
      </c>
      <c r="P456" s="164">
        <f t="shared" ref="P456:P519" si="47">O456*M456</f>
        <v>32.081000000000003</v>
      </c>
      <c r="Q456" s="165">
        <f t="shared" ref="Q456:Q519" si="48">F456-P456</f>
        <v>13.748999999999995</v>
      </c>
    </row>
    <row r="457" spans="1:17" s="154" customFormat="1">
      <c r="A457" s="225">
        <v>51101</v>
      </c>
      <c r="B457" s="166" t="s">
        <v>764</v>
      </c>
      <c r="C457" s="166" t="s">
        <v>21</v>
      </c>
      <c r="D457" s="166" t="s">
        <v>756</v>
      </c>
      <c r="E457" s="167" t="s">
        <v>765</v>
      </c>
      <c r="F457" s="168">
        <v>45.83</v>
      </c>
      <c r="G457" s="162">
        <v>30</v>
      </c>
      <c r="H457" s="163">
        <f t="shared" si="43"/>
        <v>13.748999999999999</v>
      </c>
      <c r="I457" s="163">
        <f t="shared" si="44"/>
        <v>32.081000000000003</v>
      </c>
      <c r="J457" s="162">
        <v>10</v>
      </c>
      <c r="K457" s="162">
        <v>10</v>
      </c>
      <c r="L457" s="162">
        <f t="shared" si="45"/>
        <v>120</v>
      </c>
      <c r="M457" s="162">
        <v>120</v>
      </c>
      <c r="N457" s="162">
        <v>0</v>
      </c>
      <c r="O457" s="162">
        <f t="shared" si="46"/>
        <v>0.2673416666666667</v>
      </c>
      <c r="P457" s="164">
        <f t="shared" si="47"/>
        <v>32.081000000000003</v>
      </c>
      <c r="Q457" s="165">
        <f t="shared" si="48"/>
        <v>13.748999999999995</v>
      </c>
    </row>
    <row r="458" spans="1:17" s="154" customFormat="1">
      <c r="A458" s="225">
        <v>51101</v>
      </c>
      <c r="B458" s="166" t="s">
        <v>766</v>
      </c>
      <c r="C458" s="166" t="s">
        <v>21</v>
      </c>
      <c r="D458" s="166" t="s">
        <v>756</v>
      </c>
      <c r="E458" s="167" t="s">
        <v>767</v>
      </c>
      <c r="F458" s="168">
        <v>45.83</v>
      </c>
      <c r="G458" s="162">
        <v>30</v>
      </c>
      <c r="H458" s="163">
        <f t="shared" si="43"/>
        <v>13.748999999999999</v>
      </c>
      <c r="I458" s="163">
        <f t="shared" si="44"/>
        <v>32.081000000000003</v>
      </c>
      <c r="J458" s="162">
        <v>10</v>
      </c>
      <c r="K458" s="162">
        <v>10</v>
      </c>
      <c r="L458" s="162">
        <f t="shared" si="45"/>
        <v>120</v>
      </c>
      <c r="M458" s="162">
        <v>120</v>
      </c>
      <c r="N458" s="162">
        <v>0</v>
      </c>
      <c r="O458" s="162">
        <f t="shared" si="46"/>
        <v>0.2673416666666667</v>
      </c>
      <c r="P458" s="164">
        <f t="shared" si="47"/>
        <v>32.081000000000003</v>
      </c>
      <c r="Q458" s="165">
        <f t="shared" si="48"/>
        <v>13.748999999999995</v>
      </c>
    </row>
    <row r="459" spans="1:17" s="154" customFormat="1">
      <c r="A459" s="225">
        <v>51101</v>
      </c>
      <c r="B459" s="166" t="s">
        <v>768</v>
      </c>
      <c r="C459" s="166" t="s">
        <v>21</v>
      </c>
      <c r="D459" s="166" t="s">
        <v>756</v>
      </c>
      <c r="E459" s="167" t="s">
        <v>707</v>
      </c>
      <c r="F459" s="168">
        <v>45.83</v>
      </c>
      <c r="G459" s="162">
        <v>30</v>
      </c>
      <c r="H459" s="163">
        <f t="shared" si="43"/>
        <v>13.748999999999999</v>
      </c>
      <c r="I459" s="163">
        <f t="shared" si="44"/>
        <v>32.081000000000003</v>
      </c>
      <c r="J459" s="162">
        <v>10</v>
      </c>
      <c r="K459" s="162">
        <v>10</v>
      </c>
      <c r="L459" s="162">
        <f t="shared" si="45"/>
        <v>120</v>
      </c>
      <c r="M459" s="162">
        <v>120</v>
      </c>
      <c r="N459" s="162">
        <v>0</v>
      </c>
      <c r="O459" s="162">
        <f t="shared" si="46"/>
        <v>0.2673416666666667</v>
      </c>
      <c r="P459" s="164">
        <f t="shared" si="47"/>
        <v>32.081000000000003</v>
      </c>
      <c r="Q459" s="165">
        <f t="shared" si="48"/>
        <v>13.748999999999995</v>
      </c>
    </row>
    <row r="460" spans="1:17" s="154" customFormat="1">
      <c r="A460" s="225">
        <v>51101</v>
      </c>
      <c r="B460" s="166" t="s">
        <v>769</v>
      </c>
      <c r="C460" s="166" t="s">
        <v>21</v>
      </c>
      <c r="D460" s="166" t="s">
        <v>770</v>
      </c>
      <c r="E460" s="167" t="s">
        <v>641</v>
      </c>
      <c r="F460" s="168">
        <v>150</v>
      </c>
      <c r="G460" s="162">
        <v>30</v>
      </c>
      <c r="H460" s="163">
        <f t="shared" si="43"/>
        <v>45</v>
      </c>
      <c r="I460" s="163">
        <f t="shared" si="44"/>
        <v>105</v>
      </c>
      <c r="J460" s="162">
        <v>10</v>
      </c>
      <c r="K460" s="162">
        <v>10</v>
      </c>
      <c r="L460" s="162">
        <f t="shared" si="45"/>
        <v>120</v>
      </c>
      <c r="M460" s="162">
        <v>120</v>
      </c>
      <c r="N460" s="162">
        <v>0</v>
      </c>
      <c r="O460" s="162">
        <f t="shared" si="46"/>
        <v>0.875</v>
      </c>
      <c r="P460" s="164">
        <f t="shared" si="47"/>
        <v>105</v>
      </c>
      <c r="Q460" s="165">
        <f t="shared" si="48"/>
        <v>45</v>
      </c>
    </row>
    <row r="461" spans="1:17" s="154" customFormat="1">
      <c r="A461" s="225">
        <v>51101</v>
      </c>
      <c r="B461" s="166" t="s">
        <v>771</v>
      </c>
      <c r="C461" s="166" t="s">
        <v>21</v>
      </c>
      <c r="D461" s="166" t="s">
        <v>770</v>
      </c>
      <c r="E461" s="167" t="s">
        <v>645</v>
      </c>
      <c r="F461" s="168">
        <v>150</v>
      </c>
      <c r="G461" s="162">
        <v>30</v>
      </c>
      <c r="H461" s="163">
        <f t="shared" si="43"/>
        <v>45</v>
      </c>
      <c r="I461" s="163">
        <f t="shared" si="44"/>
        <v>105</v>
      </c>
      <c r="J461" s="162">
        <v>10</v>
      </c>
      <c r="K461" s="162">
        <v>10</v>
      </c>
      <c r="L461" s="162">
        <f t="shared" si="45"/>
        <v>120</v>
      </c>
      <c r="M461" s="162">
        <v>120</v>
      </c>
      <c r="N461" s="162">
        <v>0</v>
      </c>
      <c r="O461" s="162">
        <f t="shared" si="46"/>
        <v>0.875</v>
      </c>
      <c r="P461" s="164">
        <f t="shared" si="47"/>
        <v>105</v>
      </c>
      <c r="Q461" s="165">
        <f t="shared" si="48"/>
        <v>45</v>
      </c>
    </row>
    <row r="462" spans="1:17" s="154" customFormat="1">
      <c r="A462" s="225">
        <v>51101</v>
      </c>
      <c r="B462" s="166" t="s">
        <v>772</v>
      </c>
      <c r="C462" s="166" t="s">
        <v>21</v>
      </c>
      <c r="D462" s="166" t="s">
        <v>770</v>
      </c>
      <c r="E462" s="167" t="s">
        <v>645</v>
      </c>
      <c r="F462" s="168">
        <v>150</v>
      </c>
      <c r="G462" s="162">
        <v>30</v>
      </c>
      <c r="H462" s="163">
        <f t="shared" si="43"/>
        <v>45</v>
      </c>
      <c r="I462" s="163">
        <f t="shared" si="44"/>
        <v>105</v>
      </c>
      <c r="J462" s="162">
        <v>10</v>
      </c>
      <c r="K462" s="162">
        <v>10</v>
      </c>
      <c r="L462" s="162">
        <f t="shared" si="45"/>
        <v>120</v>
      </c>
      <c r="M462" s="162">
        <v>120</v>
      </c>
      <c r="N462" s="162">
        <v>0</v>
      </c>
      <c r="O462" s="162">
        <f t="shared" si="46"/>
        <v>0.875</v>
      </c>
      <c r="P462" s="164">
        <f t="shared" si="47"/>
        <v>105</v>
      </c>
      <c r="Q462" s="165">
        <f t="shared" si="48"/>
        <v>45</v>
      </c>
    </row>
    <row r="463" spans="1:17" s="154" customFormat="1">
      <c r="A463" s="225">
        <v>51101</v>
      </c>
      <c r="B463" s="166" t="s">
        <v>773</v>
      </c>
      <c r="C463" s="166" t="s">
        <v>21</v>
      </c>
      <c r="D463" s="166" t="s">
        <v>770</v>
      </c>
      <c r="E463" s="167" t="s">
        <v>645</v>
      </c>
      <c r="F463" s="168">
        <v>150</v>
      </c>
      <c r="G463" s="162">
        <v>30</v>
      </c>
      <c r="H463" s="163">
        <f t="shared" si="43"/>
        <v>45</v>
      </c>
      <c r="I463" s="163">
        <f t="shared" si="44"/>
        <v>105</v>
      </c>
      <c r="J463" s="162">
        <v>10</v>
      </c>
      <c r="K463" s="162">
        <v>10</v>
      </c>
      <c r="L463" s="162">
        <f t="shared" si="45"/>
        <v>120</v>
      </c>
      <c r="M463" s="162">
        <v>120</v>
      </c>
      <c r="N463" s="162">
        <v>0</v>
      </c>
      <c r="O463" s="162">
        <f t="shared" si="46"/>
        <v>0.875</v>
      </c>
      <c r="P463" s="164">
        <f t="shared" si="47"/>
        <v>105</v>
      </c>
      <c r="Q463" s="165">
        <f t="shared" si="48"/>
        <v>45</v>
      </c>
    </row>
    <row r="464" spans="1:17" s="154" customFormat="1">
      <c r="A464" s="225">
        <v>51101</v>
      </c>
      <c r="B464" s="166" t="s">
        <v>774</v>
      </c>
      <c r="C464" s="166" t="s">
        <v>21</v>
      </c>
      <c r="D464" s="166" t="s">
        <v>312</v>
      </c>
      <c r="E464" s="167" t="s">
        <v>645</v>
      </c>
      <c r="F464" s="168">
        <v>32.200000000000003</v>
      </c>
      <c r="G464" s="162">
        <v>30</v>
      </c>
      <c r="H464" s="163">
        <f t="shared" si="43"/>
        <v>9.66</v>
      </c>
      <c r="I464" s="163">
        <f t="shared" si="44"/>
        <v>22.540000000000003</v>
      </c>
      <c r="J464" s="162">
        <v>10</v>
      </c>
      <c r="K464" s="162">
        <v>10</v>
      </c>
      <c r="L464" s="162">
        <f t="shared" si="45"/>
        <v>120</v>
      </c>
      <c r="M464" s="162">
        <v>120</v>
      </c>
      <c r="N464" s="162">
        <v>0</v>
      </c>
      <c r="O464" s="162">
        <f t="shared" si="46"/>
        <v>0.18783333333333335</v>
      </c>
      <c r="P464" s="164">
        <f t="shared" si="47"/>
        <v>22.540000000000003</v>
      </c>
      <c r="Q464" s="165">
        <f t="shared" si="48"/>
        <v>9.66</v>
      </c>
    </row>
    <row r="465" spans="1:17" s="154" customFormat="1">
      <c r="A465" s="225">
        <v>51101</v>
      </c>
      <c r="B465" s="166" t="s">
        <v>775</v>
      </c>
      <c r="C465" s="166" t="s">
        <v>21</v>
      </c>
      <c r="D465" s="166" t="s">
        <v>312</v>
      </c>
      <c r="E465" s="167" t="s">
        <v>740</v>
      </c>
      <c r="F465" s="168">
        <v>32.200000000000003</v>
      </c>
      <c r="G465" s="162">
        <v>30</v>
      </c>
      <c r="H465" s="163">
        <f t="shared" si="43"/>
        <v>9.66</v>
      </c>
      <c r="I465" s="163">
        <f t="shared" si="44"/>
        <v>22.540000000000003</v>
      </c>
      <c r="J465" s="162">
        <v>10</v>
      </c>
      <c r="K465" s="162">
        <v>10</v>
      </c>
      <c r="L465" s="162">
        <f t="shared" si="45"/>
        <v>120</v>
      </c>
      <c r="M465" s="162">
        <v>120</v>
      </c>
      <c r="N465" s="162">
        <v>0</v>
      </c>
      <c r="O465" s="162">
        <f t="shared" si="46"/>
        <v>0.18783333333333335</v>
      </c>
      <c r="P465" s="164">
        <f t="shared" si="47"/>
        <v>22.540000000000003</v>
      </c>
      <c r="Q465" s="165">
        <f t="shared" si="48"/>
        <v>9.66</v>
      </c>
    </row>
    <row r="466" spans="1:17" s="154" customFormat="1">
      <c r="A466" s="225">
        <v>51101</v>
      </c>
      <c r="B466" s="166" t="s">
        <v>776</v>
      </c>
      <c r="C466" s="166" t="s">
        <v>21</v>
      </c>
      <c r="D466" s="166" t="s">
        <v>312</v>
      </c>
      <c r="E466" s="167" t="s">
        <v>693</v>
      </c>
      <c r="F466" s="168">
        <v>28.25</v>
      </c>
      <c r="G466" s="162">
        <v>30</v>
      </c>
      <c r="H466" s="163">
        <f t="shared" si="43"/>
        <v>8.4749999999999996</v>
      </c>
      <c r="I466" s="163">
        <f t="shared" si="44"/>
        <v>19.774999999999999</v>
      </c>
      <c r="J466" s="162">
        <v>10</v>
      </c>
      <c r="K466" s="162">
        <v>10</v>
      </c>
      <c r="L466" s="162">
        <f t="shared" si="45"/>
        <v>120</v>
      </c>
      <c r="M466" s="162">
        <v>120</v>
      </c>
      <c r="N466" s="162">
        <v>0</v>
      </c>
      <c r="O466" s="162">
        <f t="shared" si="46"/>
        <v>0.16479166666666664</v>
      </c>
      <c r="P466" s="164">
        <f t="shared" si="47"/>
        <v>19.774999999999999</v>
      </c>
      <c r="Q466" s="165">
        <f t="shared" si="48"/>
        <v>8.4750000000000014</v>
      </c>
    </row>
    <row r="467" spans="1:17" s="154" customFormat="1">
      <c r="A467" s="225">
        <v>51101</v>
      </c>
      <c r="B467" s="169" t="s">
        <v>777</v>
      </c>
      <c r="C467" s="166" t="s">
        <v>21</v>
      </c>
      <c r="D467" s="169" t="s">
        <v>376</v>
      </c>
      <c r="E467" s="167" t="s">
        <v>778</v>
      </c>
      <c r="F467" s="168">
        <v>160</v>
      </c>
      <c r="G467" s="162">
        <v>30</v>
      </c>
      <c r="H467" s="163">
        <f t="shared" si="43"/>
        <v>48</v>
      </c>
      <c r="I467" s="163">
        <f t="shared" si="44"/>
        <v>112</v>
      </c>
      <c r="J467" s="162">
        <v>10</v>
      </c>
      <c r="K467" s="162">
        <v>10</v>
      </c>
      <c r="L467" s="162">
        <f t="shared" si="45"/>
        <v>120</v>
      </c>
      <c r="M467" s="162">
        <v>120</v>
      </c>
      <c r="N467" s="162">
        <v>0</v>
      </c>
      <c r="O467" s="162">
        <f t="shared" si="46"/>
        <v>0.93333333333333335</v>
      </c>
      <c r="P467" s="164">
        <f t="shared" si="47"/>
        <v>112</v>
      </c>
      <c r="Q467" s="165">
        <f t="shared" si="48"/>
        <v>48</v>
      </c>
    </row>
    <row r="468" spans="1:17" s="154" customFormat="1">
      <c r="A468" s="225">
        <v>51101</v>
      </c>
      <c r="B468" s="169" t="s">
        <v>779</v>
      </c>
      <c r="C468" s="166" t="s">
        <v>21</v>
      </c>
      <c r="D468" s="169" t="s">
        <v>383</v>
      </c>
      <c r="E468" s="167" t="s">
        <v>780</v>
      </c>
      <c r="F468" s="168">
        <v>89</v>
      </c>
      <c r="G468" s="162">
        <v>30</v>
      </c>
      <c r="H468" s="163">
        <f t="shared" si="43"/>
        <v>26.7</v>
      </c>
      <c r="I468" s="163">
        <f t="shared" si="44"/>
        <v>62.3</v>
      </c>
      <c r="J468" s="162">
        <v>10</v>
      </c>
      <c r="K468" s="162">
        <v>10</v>
      </c>
      <c r="L468" s="162">
        <f t="shared" si="45"/>
        <v>120</v>
      </c>
      <c r="M468" s="162">
        <v>120</v>
      </c>
      <c r="N468" s="162">
        <v>0</v>
      </c>
      <c r="O468" s="162">
        <f t="shared" si="46"/>
        <v>0.51916666666666667</v>
      </c>
      <c r="P468" s="164">
        <f t="shared" si="47"/>
        <v>62.3</v>
      </c>
      <c r="Q468" s="165">
        <f t="shared" si="48"/>
        <v>26.700000000000003</v>
      </c>
    </row>
    <row r="469" spans="1:17" s="154" customFormat="1">
      <c r="A469" s="225">
        <v>51101</v>
      </c>
      <c r="B469" s="169" t="s">
        <v>781</v>
      </c>
      <c r="C469" s="166" t="s">
        <v>21</v>
      </c>
      <c r="D469" s="169" t="s">
        <v>782</v>
      </c>
      <c r="E469" s="167" t="s">
        <v>783</v>
      </c>
      <c r="F469" s="168">
        <v>800</v>
      </c>
      <c r="G469" s="162">
        <v>30</v>
      </c>
      <c r="H469" s="163">
        <f t="shared" si="43"/>
        <v>240</v>
      </c>
      <c r="I469" s="163">
        <f t="shared" si="44"/>
        <v>560</v>
      </c>
      <c r="J469" s="162">
        <v>10</v>
      </c>
      <c r="K469" s="162">
        <v>10</v>
      </c>
      <c r="L469" s="162">
        <f t="shared" si="45"/>
        <v>120</v>
      </c>
      <c r="M469" s="162">
        <v>120</v>
      </c>
      <c r="N469" s="162">
        <v>0</v>
      </c>
      <c r="O469" s="162">
        <f t="shared" si="46"/>
        <v>4.666666666666667</v>
      </c>
      <c r="P469" s="164">
        <f t="shared" si="47"/>
        <v>560</v>
      </c>
      <c r="Q469" s="165">
        <f t="shared" si="48"/>
        <v>240</v>
      </c>
    </row>
    <row r="470" spans="1:17" s="154" customFormat="1">
      <c r="A470" s="225">
        <v>51101</v>
      </c>
      <c r="B470" s="166" t="s">
        <v>784</v>
      </c>
      <c r="C470" s="166" t="s">
        <v>21</v>
      </c>
      <c r="D470" s="166" t="s">
        <v>22</v>
      </c>
      <c r="E470" s="167" t="s">
        <v>689</v>
      </c>
      <c r="F470" s="168">
        <f>11.67/5</f>
        <v>2.3340000000000001</v>
      </c>
      <c r="G470" s="162">
        <v>30</v>
      </c>
      <c r="H470" s="163">
        <f t="shared" si="43"/>
        <v>0.70020000000000004</v>
      </c>
      <c r="I470" s="163">
        <f t="shared" si="44"/>
        <v>1.6337999999999999</v>
      </c>
      <c r="J470" s="162">
        <v>10</v>
      </c>
      <c r="K470" s="162">
        <v>10</v>
      </c>
      <c r="L470" s="162">
        <f t="shared" si="45"/>
        <v>120</v>
      </c>
      <c r="M470" s="162">
        <v>120</v>
      </c>
      <c r="N470" s="162">
        <v>0</v>
      </c>
      <c r="O470" s="162">
        <f t="shared" si="46"/>
        <v>1.3614999999999999E-2</v>
      </c>
      <c r="P470" s="164">
        <f t="shared" si="47"/>
        <v>1.6337999999999999</v>
      </c>
      <c r="Q470" s="165">
        <f t="shared" si="48"/>
        <v>0.70020000000000016</v>
      </c>
    </row>
    <row r="471" spans="1:17" s="154" customFormat="1">
      <c r="A471" s="225">
        <v>51101</v>
      </c>
      <c r="B471" s="166" t="s">
        <v>785</v>
      </c>
      <c r="C471" s="166" t="s">
        <v>21</v>
      </c>
      <c r="D471" s="166" t="s">
        <v>22</v>
      </c>
      <c r="E471" s="167" t="s">
        <v>689</v>
      </c>
      <c r="F471" s="168">
        <f>11.67/5</f>
        <v>2.3340000000000001</v>
      </c>
      <c r="G471" s="162">
        <v>30</v>
      </c>
      <c r="H471" s="163">
        <f t="shared" si="43"/>
        <v>0.70020000000000004</v>
      </c>
      <c r="I471" s="163">
        <f t="shared" si="44"/>
        <v>1.6337999999999999</v>
      </c>
      <c r="J471" s="162">
        <v>10</v>
      </c>
      <c r="K471" s="162">
        <v>10</v>
      </c>
      <c r="L471" s="162">
        <f t="shared" si="45"/>
        <v>120</v>
      </c>
      <c r="M471" s="162">
        <v>120</v>
      </c>
      <c r="N471" s="162">
        <v>0</v>
      </c>
      <c r="O471" s="162">
        <f t="shared" si="46"/>
        <v>1.3614999999999999E-2</v>
      </c>
      <c r="P471" s="164">
        <f t="shared" si="47"/>
        <v>1.6337999999999999</v>
      </c>
      <c r="Q471" s="165">
        <f t="shared" si="48"/>
        <v>0.70020000000000016</v>
      </c>
    </row>
    <row r="472" spans="1:17" s="154" customFormat="1">
      <c r="A472" s="225">
        <v>51101</v>
      </c>
      <c r="B472" s="166" t="s">
        <v>786</v>
      </c>
      <c r="C472" s="166" t="s">
        <v>21</v>
      </c>
      <c r="D472" s="166" t="s">
        <v>22</v>
      </c>
      <c r="E472" s="167" t="s">
        <v>689</v>
      </c>
      <c r="F472" s="168">
        <f>11.67/5</f>
        <v>2.3340000000000001</v>
      </c>
      <c r="G472" s="162">
        <v>30</v>
      </c>
      <c r="H472" s="163">
        <f t="shared" si="43"/>
        <v>0.70020000000000004</v>
      </c>
      <c r="I472" s="163">
        <f t="shared" si="44"/>
        <v>1.6337999999999999</v>
      </c>
      <c r="J472" s="162">
        <v>10</v>
      </c>
      <c r="K472" s="162">
        <v>10</v>
      </c>
      <c r="L472" s="162">
        <f t="shared" si="45"/>
        <v>120</v>
      </c>
      <c r="M472" s="162">
        <v>120</v>
      </c>
      <c r="N472" s="162">
        <v>0</v>
      </c>
      <c r="O472" s="162">
        <f t="shared" si="46"/>
        <v>1.3614999999999999E-2</v>
      </c>
      <c r="P472" s="164">
        <f t="shared" si="47"/>
        <v>1.6337999999999999</v>
      </c>
      <c r="Q472" s="165">
        <f t="shared" si="48"/>
        <v>0.70020000000000016</v>
      </c>
    </row>
    <row r="473" spans="1:17" s="154" customFormat="1">
      <c r="A473" s="225">
        <v>51101</v>
      </c>
      <c r="B473" s="166" t="s">
        <v>787</v>
      </c>
      <c r="C473" s="166" t="s">
        <v>21</v>
      </c>
      <c r="D473" s="166" t="s">
        <v>22</v>
      </c>
      <c r="E473" s="167" t="s">
        <v>689</v>
      </c>
      <c r="F473" s="168">
        <f>11.67/5</f>
        <v>2.3340000000000001</v>
      </c>
      <c r="G473" s="162">
        <v>30</v>
      </c>
      <c r="H473" s="163">
        <f t="shared" si="43"/>
        <v>0.70020000000000004</v>
      </c>
      <c r="I473" s="163">
        <f t="shared" si="44"/>
        <v>1.6337999999999999</v>
      </c>
      <c r="J473" s="162">
        <v>10</v>
      </c>
      <c r="K473" s="162">
        <v>10</v>
      </c>
      <c r="L473" s="162">
        <f t="shared" si="45"/>
        <v>120</v>
      </c>
      <c r="M473" s="162">
        <v>120</v>
      </c>
      <c r="N473" s="162">
        <v>0</v>
      </c>
      <c r="O473" s="162">
        <f t="shared" si="46"/>
        <v>1.3614999999999999E-2</v>
      </c>
      <c r="P473" s="164">
        <f t="shared" si="47"/>
        <v>1.6337999999999999</v>
      </c>
      <c r="Q473" s="165">
        <f t="shared" si="48"/>
        <v>0.70020000000000016</v>
      </c>
    </row>
    <row r="474" spans="1:17" s="154" customFormat="1">
      <c r="A474" s="225">
        <v>51101</v>
      </c>
      <c r="B474" s="169" t="s">
        <v>788</v>
      </c>
      <c r="C474" s="166" t="s">
        <v>21</v>
      </c>
      <c r="D474" s="166" t="s">
        <v>22</v>
      </c>
      <c r="E474" s="167" t="s">
        <v>789</v>
      </c>
      <c r="F474" s="168">
        <v>23.92</v>
      </c>
      <c r="G474" s="162">
        <v>30</v>
      </c>
      <c r="H474" s="163">
        <f t="shared" si="43"/>
        <v>7.1760000000000002</v>
      </c>
      <c r="I474" s="163">
        <f t="shared" si="44"/>
        <v>16.744</v>
      </c>
      <c r="J474" s="162">
        <v>10</v>
      </c>
      <c r="K474" s="162">
        <v>10</v>
      </c>
      <c r="L474" s="162">
        <f t="shared" si="45"/>
        <v>120</v>
      </c>
      <c r="M474" s="162">
        <v>120</v>
      </c>
      <c r="N474" s="162">
        <v>0</v>
      </c>
      <c r="O474" s="162">
        <f t="shared" si="46"/>
        <v>0.13953333333333334</v>
      </c>
      <c r="P474" s="164">
        <f t="shared" si="47"/>
        <v>16.744</v>
      </c>
      <c r="Q474" s="165">
        <f t="shared" si="48"/>
        <v>7.1760000000000019</v>
      </c>
    </row>
    <row r="475" spans="1:17" s="154" customFormat="1">
      <c r="A475" s="225">
        <v>51101</v>
      </c>
      <c r="B475" s="166" t="s">
        <v>790</v>
      </c>
      <c r="C475" s="166" t="s">
        <v>21</v>
      </c>
      <c r="D475" s="166" t="s">
        <v>22</v>
      </c>
      <c r="E475" s="167" t="s">
        <v>791</v>
      </c>
      <c r="F475" s="168">
        <v>50.4</v>
      </c>
      <c r="G475" s="162">
        <v>30</v>
      </c>
      <c r="H475" s="163">
        <f t="shared" si="43"/>
        <v>15.12</v>
      </c>
      <c r="I475" s="163">
        <f t="shared" si="44"/>
        <v>35.28</v>
      </c>
      <c r="J475" s="162">
        <v>10</v>
      </c>
      <c r="K475" s="162">
        <v>10</v>
      </c>
      <c r="L475" s="162">
        <f t="shared" si="45"/>
        <v>120</v>
      </c>
      <c r="M475" s="162">
        <v>120</v>
      </c>
      <c r="N475" s="162">
        <v>0</v>
      </c>
      <c r="O475" s="162">
        <f t="shared" si="46"/>
        <v>0.29399999999999998</v>
      </c>
      <c r="P475" s="164">
        <f t="shared" si="47"/>
        <v>35.28</v>
      </c>
      <c r="Q475" s="165">
        <f t="shared" si="48"/>
        <v>15.119999999999997</v>
      </c>
    </row>
    <row r="476" spans="1:17" s="154" customFormat="1">
      <c r="A476" s="225">
        <v>51101</v>
      </c>
      <c r="B476" s="166" t="s">
        <v>792</v>
      </c>
      <c r="C476" s="166" t="s">
        <v>21</v>
      </c>
      <c r="D476" s="166" t="s">
        <v>22</v>
      </c>
      <c r="E476" s="167" t="s">
        <v>689</v>
      </c>
      <c r="F476" s="168">
        <v>7.82</v>
      </c>
      <c r="G476" s="162">
        <v>30</v>
      </c>
      <c r="H476" s="163">
        <f t="shared" si="43"/>
        <v>2.3460000000000001</v>
      </c>
      <c r="I476" s="163">
        <f t="shared" si="44"/>
        <v>5.4740000000000002</v>
      </c>
      <c r="J476" s="162">
        <v>10</v>
      </c>
      <c r="K476" s="162">
        <v>10</v>
      </c>
      <c r="L476" s="162">
        <f t="shared" si="45"/>
        <v>120</v>
      </c>
      <c r="M476" s="162">
        <v>120</v>
      </c>
      <c r="N476" s="162">
        <v>0</v>
      </c>
      <c r="O476" s="162">
        <f t="shared" si="46"/>
        <v>4.5616666666666666E-2</v>
      </c>
      <c r="P476" s="164">
        <f t="shared" si="47"/>
        <v>5.4740000000000002</v>
      </c>
      <c r="Q476" s="165">
        <f t="shared" si="48"/>
        <v>2.3460000000000001</v>
      </c>
    </row>
    <row r="477" spans="1:17" s="154" customFormat="1">
      <c r="A477" s="225">
        <v>51101</v>
      </c>
      <c r="B477" s="166" t="s">
        <v>793</v>
      </c>
      <c r="C477" s="166" t="s">
        <v>21</v>
      </c>
      <c r="D477" s="166" t="s">
        <v>22</v>
      </c>
      <c r="E477" s="167" t="s">
        <v>794</v>
      </c>
      <c r="F477" s="168">
        <v>6.06</v>
      </c>
      <c r="G477" s="162">
        <v>30</v>
      </c>
      <c r="H477" s="163">
        <f t="shared" si="43"/>
        <v>1.8179999999999998</v>
      </c>
      <c r="I477" s="163">
        <f t="shared" si="44"/>
        <v>4.242</v>
      </c>
      <c r="J477" s="162">
        <v>10</v>
      </c>
      <c r="K477" s="162">
        <v>10</v>
      </c>
      <c r="L477" s="162">
        <f t="shared" si="45"/>
        <v>120</v>
      </c>
      <c r="M477" s="162">
        <v>120</v>
      </c>
      <c r="N477" s="162">
        <v>0</v>
      </c>
      <c r="O477" s="162">
        <f t="shared" si="46"/>
        <v>3.5349999999999999E-2</v>
      </c>
      <c r="P477" s="164">
        <f t="shared" si="47"/>
        <v>4.242</v>
      </c>
      <c r="Q477" s="165">
        <f t="shared" si="48"/>
        <v>1.8179999999999996</v>
      </c>
    </row>
    <row r="478" spans="1:17" s="154" customFormat="1">
      <c r="A478" s="225">
        <v>51101</v>
      </c>
      <c r="B478" s="166" t="s">
        <v>795</v>
      </c>
      <c r="C478" s="166" t="s">
        <v>21</v>
      </c>
      <c r="D478" s="166" t="s">
        <v>22</v>
      </c>
      <c r="E478" s="167" t="s">
        <v>645</v>
      </c>
      <c r="F478" s="168">
        <v>1</v>
      </c>
      <c r="G478" s="162">
        <v>30</v>
      </c>
      <c r="H478" s="163">
        <f t="shared" si="43"/>
        <v>0.3</v>
      </c>
      <c r="I478" s="163">
        <f t="shared" si="44"/>
        <v>0.7</v>
      </c>
      <c r="J478" s="162">
        <v>10</v>
      </c>
      <c r="K478" s="162">
        <v>10</v>
      </c>
      <c r="L478" s="162">
        <f t="shared" si="45"/>
        <v>120</v>
      </c>
      <c r="M478" s="162">
        <v>120</v>
      </c>
      <c r="N478" s="162">
        <v>0</v>
      </c>
      <c r="O478" s="162">
        <f t="shared" si="46"/>
        <v>5.8333333333333327E-3</v>
      </c>
      <c r="P478" s="164">
        <f t="shared" si="47"/>
        <v>0.7</v>
      </c>
      <c r="Q478" s="165">
        <f t="shared" si="48"/>
        <v>0.30000000000000004</v>
      </c>
    </row>
    <row r="479" spans="1:17" s="154" customFormat="1">
      <c r="A479" s="225">
        <v>51101</v>
      </c>
      <c r="B479" s="166" t="s">
        <v>796</v>
      </c>
      <c r="C479" s="166" t="s">
        <v>21</v>
      </c>
      <c r="D479" s="166" t="s">
        <v>797</v>
      </c>
      <c r="E479" s="167" t="s">
        <v>689</v>
      </c>
      <c r="F479" s="168">
        <v>193.2</v>
      </c>
      <c r="G479" s="162">
        <v>30</v>
      </c>
      <c r="H479" s="163">
        <f t="shared" si="43"/>
        <v>57.959999999999994</v>
      </c>
      <c r="I479" s="163">
        <f t="shared" si="44"/>
        <v>135.24</v>
      </c>
      <c r="J479" s="162">
        <v>10</v>
      </c>
      <c r="K479" s="162">
        <v>10</v>
      </c>
      <c r="L479" s="162">
        <f t="shared" si="45"/>
        <v>120</v>
      </c>
      <c r="M479" s="162">
        <v>120</v>
      </c>
      <c r="N479" s="162">
        <v>0</v>
      </c>
      <c r="O479" s="162">
        <f t="shared" si="46"/>
        <v>1.127</v>
      </c>
      <c r="P479" s="164">
        <f t="shared" si="47"/>
        <v>135.24</v>
      </c>
      <c r="Q479" s="165">
        <f t="shared" si="48"/>
        <v>57.95999999999998</v>
      </c>
    </row>
    <row r="480" spans="1:17" s="154" customFormat="1">
      <c r="A480" s="225">
        <v>51101</v>
      </c>
      <c r="B480" s="166" t="s">
        <v>798</v>
      </c>
      <c r="C480" s="166" t="s">
        <v>21</v>
      </c>
      <c r="D480" s="166" t="s">
        <v>799</v>
      </c>
      <c r="E480" s="167" t="s">
        <v>800</v>
      </c>
      <c r="F480" s="168">
        <v>284.97000000000003</v>
      </c>
      <c r="G480" s="162">
        <v>30</v>
      </c>
      <c r="H480" s="163">
        <f t="shared" si="43"/>
        <v>85.491</v>
      </c>
      <c r="I480" s="163">
        <f t="shared" si="44"/>
        <v>199.47900000000004</v>
      </c>
      <c r="J480" s="162">
        <v>10</v>
      </c>
      <c r="K480" s="162">
        <v>10</v>
      </c>
      <c r="L480" s="162">
        <f t="shared" si="45"/>
        <v>120</v>
      </c>
      <c r="M480" s="162">
        <v>120</v>
      </c>
      <c r="N480" s="162">
        <v>0</v>
      </c>
      <c r="O480" s="162">
        <f t="shared" si="46"/>
        <v>1.6623250000000003</v>
      </c>
      <c r="P480" s="164">
        <f t="shared" si="47"/>
        <v>199.47900000000004</v>
      </c>
      <c r="Q480" s="165">
        <f t="shared" si="48"/>
        <v>85.490999999999985</v>
      </c>
    </row>
    <row r="481" spans="1:17" s="154" customFormat="1">
      <c r="A481" s="225">
        <v>51101</v>
      </c>
      <c r="B481" s="169" t="s">
        <v>801</v>
      </c>
      <c r="C481" s="166" t="s">
        <v>21</v>
      </c>
      <c r="D481" s="166" t="s">
        <v>22</v>
      </c>
      <c r="E481" s="178" t="s">
        <v>689</v>
      </c>
      <c r="F481" s="168">
        <v>1</v>
      </c>
      <c r="G481" s="162">
        <v>30</v>
      </c>
      <c r="H481" s="163">
        <f t="shared" si="43"/>
        <v>0.3</v>
      </c>
      <c r="I481" s="163">
        <f t="shared" si="44"/>
        <v>0.7</v>
      </c>
      <c r="J481" s="162">
        <v>10</v>
      </c>
      <c r="K481" s="162">
        <v>10</v>
      </c>
      <c r="L481" s="162">
        <f t="shared" si="45"/>
        <v>120</v>
      </c>
      <c r="M481" s="162">
        <v>120</v>
      </c>
      <c r="N481" s="162">
        <v>0</v>
      </c>
      <c r="O481" s="162">
        <f t="shared" si="46"/>
        <v>5.8333333333333327E-3</v>
      </c>
      <c r="P481" s="164">
        <f t="shared" si="47"/>
        <v>0.7</v>
      </c>
      <c r="Q481" s="165">
        <f t="shared" si="48"/>
        <v>0.30000000000000004</v>
      </c>
    </row>
    <row r="482" spans="1:17" s="154" customFormat="1">
      <c r="A482" s="226">
        <v>51101</v>
      </c>
      <c r="B482" s="169" t="s">
        <v>802</v>
      </c>
      <c r="C482" s="166" t="s">
        <v>21</v>
      </c>
      <c r="D482" s="166" t="s">
        <v>22</v>
      </c>
      <c r="E482" s="178" t="s">
        <v>689</v>
      </c>
      <c r="F482" s="168">
        <v>1</v>
      </c>
      <c r="G482" s="162">
        <v>30</v>
      </c>
      <c r="H482" s="163">
        <f t="shared" si="43"/>
        <v>0.3</v>
      </c>
      <c r="I482" s="163">
        <f t="shared" si="44"/>
        <v>0.7</v>
      </c>
      <c r="J482" s="162">
        <v>10</v>
      </c>
      <c r="K482" s="162">
        <v>10</v>
      </c>
      <c r="L482" s="162">
        <f t="shared" si="45"/>
        <v>120</v>
      </c>
      <c r="M482" s="162">
        <v>120</v>
      </c>
      <c r="N482" s="162">
        <v>0</v>
      </c>
      <c r="O482" s="162">
        <f t="shared" si="46"/>
        <v>5.8333333333333327E-3</v>
      </c>
      <c r="P482" s="164">
        <f t="shared" si="47"/>
        <v>0.7</v>
      </c>
      <c r="Q482" s="165">
        <f t="shared" si="48"/>
        <v>0.30000000000000004</v>
      </c>
    </row>
    <row r="483" spans="1:17" s="154" customFormat="1">
      <c r="A483" s="226">
        <v>51101</v>
      </c>
      <c r="B483" s="166" t="s">
        <v>806</v>
      </c>
      <c r="C483" s="166" t="s">
        <v>21</v>
      </c>
      <c r="D483" s="166" t="s">
        <v>22</v>
      </c>
      <c r="E483" s="167" t="s">
        <v>807</v>
      </c>
      <c r="F483" s="168">
        <v>454.25</v>
      </c>
      <c r="G483" s="162">
        <v>30</v>
      </c>
      <c r="H483" s="163">
        <f t="shared" si="43"/>
        <v>136.27500000000001</v>
      </c>
      <c r="I483" s="163">
        <f t="shared" si="44"/>
        <v>317.97500000000002</v>
      </c>
      <c r="J483" s="162">
        <v>10</v>
      </c>
      <c r="K483" s="162">
        <v>10</v>
      </c>
      <c r="L483" s="162">
        <f t="shared" si="45"/>
        <v>120</v>
      </c>
      <c r="M483" s="162">
        <v>120</v>
      </c>
      <c r="N483" s="162">
        <v>0</v>
      </c>
      <c r="O483" s="162">
        <f t="shared" si="46"/>
        <v>2.6497916666666668</v>
      </c>
      <c r="P483" s="164">
        <f t="shared" si="47"/>
        <v>317.97500000000002</v>
      </c>
      <c r="Q483" s="165">
        <f t="shared" si="48"/>
        <v>136.27499999999998</v>
      </c>
    </row>
    <row r="484" spans="1:17" s="154" customFormat="1">
      <c r="A484" s="226">
        <v>51101</v>
      </c>
      <c r="B484" s="166" t="s">
        <v>808</v>
      </c>
      <c r="C484" s="166" t="s">
        <v>21</v>
      </c>
      <c r="D484" s="166" t="s">
        <v>22</v>
      </c>
      <c r="E484" s="167" t="s">
        <v>807</v>
      </c>
      <c r="F484" s="168">
        <v>212.75</v>
      </c>
      <c r="G484" s="162">
        <v>30</v>
      </c>
      <c r="H484" s="163">
        <f t="shared" si="43"/>
        <v>63.824999999999996</v>
      </c>
      <c r="I484" s="163">
        <f t="shared" si="44"/>
        <v>148.92500000000001</v>
      </c>
      <c r="J484" s="162">
        <v>10</v>
      </c>
      <c r="K484" s="162">
        <v>10</v>
      </c>
      <c r="L484" s="162">
        <f t="shared" si="45"/>
        <v>120</v>
      </c>
      <c r="M484" s="162">
        <v>120</v>
      </c>
      <c r="N484" s="162">
        <v>0</v>
      </c>
      <c r="O484" s="162">
        <f t="shared" si="46"/>
        <v>1.2410416666666668</v>
      </c>
      <c r="P484" s="164">
        <f t="shared" si="47"/>
        <v>148.92500000000001</v>
      </c>
      <c r="Q484" s="165">
        <f t="shared" si="48"/>
        <v>63.824999999999989</v>
      </c>
    </row>
    <row r="485" spans="1:17" s="154" customFormat="1">
      <c r="A485" s="226">
        <v>51101</v>
      </c>
      <c r="B485" s="169" t="s">
        <v>809</v>
      </c>
      <c r="C485" s="166" t="s">
        <v>21</v>
      </c>
      <c r="D485" s="169" t="s">
        <v>389</v>
      </c>
      <c r="E485" s="167" t="s">
        <v>810</v>
      </c>
      <c r="F485" s="168">
        <v>1409.85</v>
      </c>
      <c r="G485" s="162">
        <v>30</v>
      </c>
      <c r="H485" s="163">
        <f t="shared" si="43"/>
        <v>422.95499999999998</v>
      </c>
      <c r="I485" s="163">
        <f t="shared" si="44"/>
        <v>986.89499999999998</v>
      </c>
      <c r="J485" s="162">
        <v>10</v>
      </c>
      <c r="K485" s="162">
        <v>10</v>
      </c>
      <c r="L485" s="162">
        <f t="shared" si="45"/>
        <v>120</v>
      </c>
      <c r="M485" s="162">
        <v>120</v>
      </c>
      <c r="N485" s="162">
        <v>0</v>
      </c>
      <c r="O485" s="162">
        <f t="shared" si="46"/>
        <v>8.224124999999999</v>
      </c>
      <c r="P485" s="164">
        <f t="shared" si="47"/>
        <v>986.89499999999987</v>
      </c>
      <c r="Q485" s="165">
        <f t="shared" si="48"/>
        <v>422.95500000000004</v>
      </c>
    </row>
    <row r="486" spans="1:17" s="154" customFormat="1">
      <c r="A486" s="226">
        <v>51101</v>
      </c>
      <c r="B486" s="169" t="s">
        <v>811</v>
      </c>
      <c r="C486" s="166" t="s">
        <v>21</v>
      </c>
      <c r="D486" s="169" t="s">
        <v>389</v>
      </c>
      <c r="E486" s="167" t="s">
        <v>810</v>
      </c>
      <c r="F486" s="168">
        <v>1409.85</v>
      </c>
      <c r="G486" s="162">
        <v>30</v>
      </c>
      <c r="H486" s="163">
        <f t="shared" si="43"/>
        <v>422.95499999999998</v>
      </c>
      <c r="I486" s="163">
        <f t="shared" si="44"/>
        <v>986.89499999999998</v>
      </c>
      <c r="J486" s="162">
        <v>10</v>
      </c>
      <c r="K486" s="162">
        <v>10</v>
      </c>
      <c r="L486" s="162">
        <f t="shared" si="45"/>
        <v>120</v>
      </c>
      <c r="M486" s="162">
        <v>120</v>
      </c>
      <c r="N486" s="162">
        <v>0</v>
      </c>
      <c r="O486" s="162">
        <f t="shared" si="46"/>
        <v>8.224124999999999</v>
      </c>
      <c r="P486" s="164">
        <f t="shared" si="47"/>
        <v>986.89499999999987</v>
      </c>
      <c r="Q486" s="165">
        <f t="shared" si="48"/>
        <v>422.95500000000004</v>
      </c>
    </row>
    <row r="487" spans="1:17" s="154" customFormat="1">
      <c r="A487" s="226">
        <v>51101</v>
      </c>
      <c r="B487" s="166" t="s">
        <v>812</v>
      </c>
      <c r="C487" s="166" t="s">
        <v>21</v>
      </c>
      <c r="D487" s="166" t="s">
        <v>22</v>
      </c>
      <c r="E487" s="167" t="s">
        <v>813</v>
      </c>
      <c r="F487" s="168">
        <v>1</v>
      </c>
      <c r="G487" s="162">
        <v>30</v>
      </c>
      <c r="H487" s="163">
        <f t="shared" si="43"/>
        <v>0.3</v>
      </c>
      <c r="I487" s="163">
        <f t="shared" si="44"/>
        <v>0.7</v>
      </c>
      <c r="J487" s="162">
        <v>10</v>
      </c>
      <c r="K487" s="162">
        <v>10</v>
      </c>
      <c r="L487" s="162">
        <f t="shared" si="45"/>
        <v>120</v>
      </c>
      <c r="M487" s="162">
        <v>120</v>
      </c>
      <c r="N487" s="162">
        <v>0</v>
      </c>
      <c r="O487" s="162">
        <f t="shared" si="46"/>
        <v>5.8333333333333327E-3</v>
      </c>
      <c r="P487" s="164">
        <f t="shared" si="47"/>
        <v>0.7</v>
      </c>
      <c r="Q487" s="165">
        <f t="shared" si="48"/>
        <v>0.30000000000000004</v>
      </c>
    </row>
    <row r="488" spans="1:17" s="154" customFormat="1" ht="54" customHeight="1">
      <c r="A488" s="226">
        <v>51101</v>
      </c>
      <c r="B488" s="177" t="s">
        <v>814</v>
      </c>
      <c r="C488" s="166" t="s">
        <v>21</v>
      </c>
      <c r="D488" s="177" t="s">
        <v>627</v>
      </c>
      <c r="E488" s="176" t="s">
        <v>815</v>
      </c>
      <c r="F488" s="171">
        <v>7529</v>
      </c>
      <c r="G488" s="162">
        <v>30</v>
      </c>
      <c r="H488" s="163">
        <f t="shared" si="43"/>
        <v>2258.6999999999998</v>
      </c>
      <c r="I488" s="163">
        <f t="shared" si="44"/>
        <v>5270.3</v>
      </c>
      <c r="J488" s="162">
        <v>10</v>
      </c>
      <c r="K488" s="162">
        <v>10</v>
      </c>
      <c r="L488" s="162">
        <f t="shared" si="45"/>
        <v>120</v>
      </c>
      <c r="M488" s="162">
        <v>120</v>
      </c>
      <c r="N488" s="162">
        <v>0</v>
      </c>
      <c r="O488" s="162">
        <f t="shared" si="46"/>
        <v>43.919166666666669</v>
      </c>
      <c r="P488" s="164">
        <f t="shared" si="47"/>
        <v>5270.3</v>
      </c>
      <c r="Q488" s="165">
        <f t="shared" si="48"/>
        <v>2258.6999999999998</v>
      </c>
    </row>
    <row r="489" spans="1:17" s="154" customFormat="1" ht="24">
      <c r="A489" s="250">
        <v>51201</v>
      </c>
      <c r="B489" s="166" t="s">
        <v>803</v>
      </c>
      <c r="C489" s="166" t="s">
        <v>21</v>
      </c>
      <c r="D489" s="179" t="s">
        <v>804</v>
      </c>
      <c r="E489" s="167" t="s">
        <v>805</v>
      </c>
      <c r="F489" s="168">
        <v>1827.78</v>
      </c>
      <c r="G489" s="162">
        <v>30</v>
      </c>
      <c r="H489" s="163">
        <f>F489*G489%</f>
        <v>548.33399999999995</v>
      </c>
      <c r="I489" s="163">
        <f>F489-H489</f>
        <v>1279.4459999999999</v>
      </c>
      <c r="J489" s="162">
        <v>10</v>
      </c>
      <c r="K489" s="162">
        <v>10</v>
      </c>
      <c r="L489" s="162">
        <f>J489*12</f>
        <v>120</v>
      </c>
      <c r="M489" s="162">
        <v>120</v>
      </c>
      <c r="N489" s="162">
        <v>0</v>
      </c>
      <c r="O489" s="162">
        <f>I489/L489</f>
        <v>10.662049999999999</v>
      </c>
      <c r="P489" s="164">
        <f>O489*M489</f>
        <v>1279.4459999999999</v>
      </c>
      <c r="Q489" s="165">
        <f>F489-P489</f>
        <v>548.33400000000006</v>
      </c>
    </row>
    <row r="490" spans="1:17" s="154" customFormat="1" ht="15.6" customHeight="1">
      <c r="A490" s="230">
        <v>51501</v>
      </c>
      <c r="B490" s="180" t="s">
        <v>816</v>
      </c>
      <c r="C490" s="166" t="s">
        <v>21</v>
      </c>
      <c r="D490" s="169" t="s">
        <v>817</v>
      </c>
      <c r="E490" s="167" t="s">
        <v>818</v>
      </c>
      <c r="F490" s="168">
        <v>1280</v>
      </c>
      <c r="G490" s="162">
        <v>30</v>
      </c>
      <c r="H490" s="163">
        <f t="shared" si="43"/>
        <v>384</v>
      </c>
      <c r="I490" s="163">
        <f t="shared" si="44"/>
        <v>896</v>
      </c>
      <c r="J490" s="162">
        <v>3</v>
      </c>
      <c r="K490" s="162">
        <v>33.33</v>
      </c>
      <c r="L490" s="162">
        <f t="shared" si="45"/>
        <v>36</v>
      </c>
      <c r="M490" s="162">
        <v>36</v>
      </c>
      <c r="N490" s="162">
        <v>0</v>
      </c>
      <c r="O490" s="162">
        <f t="shared" si="46"/>
        <v>24.888888888888889</v>
      </c>
      <c r="P490" s="164">
        <f t="shared" si="47"/>
        <v>896</v>
      </c>
      <c r="Q490" s="165">
        <f t="shared" si="48"/>
        <v>384</v>
      </c>
    </row>
    <row r="491" spans="1:17" s="154" customFormat="1">
      <c r="A491" s="230">
        <v>51501</v>
      </c>
      <c r="B491" s="181" t="s">
        <v>819</v>
      </c>
      <c r="C491" s="166" t="s">
        <v>21</v>
      </c>
      <c r="D491" s="177" t="s">
        <v>820</v>
      </c>
      <c r="E491" s="176" t="s">
        <v>821</v>
      </c>
      <c r="F491" s="171">
        <v>2450</v>
      </c>
      <c r="G491" s="162">
        <v>30</v>
      </c>
      <c r="H491" s="163">
        <f t="shared" si="43"/>
        <v>735</v>
      </c>
      <c r="I491" s="163">
        <f t="shared" si="44"/>
        <v>1715</v>
      </c>
      <c r="J491" s="162">
        <v>3</v>
      </c>
      <c r="K491" s="162">
        <v>33.33</v>
      </c>
      <c r="L491" s="162">
        <f t="shared" si="45"/>
        <v>36</v>
      </c>
      <c r="M491" s="162">
        <v>36</v>
      </c>
      <c r="N491" s="162">
        <v>0</v>
      </c>
      <c r="O491" s="162">
        <f t="shared" si="46"/>
        <v>47.638888888888886</v>
      </c>
      <c r="P491" s="164">
        <f t="shared" si="47"/>
        <v>1715</v>
      </c>
      <c r="Q491" s="165">
        <f t="shared" si="48"/>
        <v>735</v>
      </c>
    </row>
    <row r="492" spans="1:17" s="154" customFormat="1">
      <c r="A492" s="230">
        <v>51501</v>
      </c>
      <c r="B492" s="181" t="s">
        <v>822</v>
      </c>
      <c r="C492" s="166" t="s">
        <v>21</v>
      </c>
      <c r="D492" s="177" t="s">
        <v>820</v>
      </c>
      <c r="E492" s="176" t="s">
        <v>821</v>
      </c>
      <c r="F492" s="171">
        <v>0</v>
      </c>
      <c r="G492" s="162">
        <v>30</v>
      </c>
      <c r="H492" s="163">
        <f t="shared" si="43"/>
        <v>0</v>
      </c>
      <c r="I492" s="163">
        <f t="shared" si="44"/>
        <v>0</v>
      </c>
      <c r="J492" s="162">
        <v>3</v>
      </c>
      <c r="K492" s="162">
        <v>33.33</v>
      </c>
      <c r="L492" s="162">
        <f t="shared" si="45"/>
        <v>36</v>
      </c>
      <c r="M492" s="162">
        <v>36</v>
      </c>
      <c r="N492" s="162">
        <v>0</v>
      </c>
      <c r="O492" s="162">
        <f t="shared" si="46"/>
        <v>0</v>
      </c>
      <c r="P492" s="164">
        <f t="shared" si="47"/>
        <v>0</v>
      </c>
      <c r="Q492" s="165">
        <f t="shared" si="48"/>
        <v>0</v>
      </c>
    </row>
    <row r="493" spans="1:17" s="154" customFormat="1">
      <c r="A493" s="230">
        <v>51501</v>
      </c>
      <c r="B493" s="166" t="s">
        <v>823</v>
      </c>
      <c r="C493" s="166" t="s">
        <v>21</v>
      </c>
      <c r="D493" s="166" t="s">
        <v>824</v>
      </c>
      <c r="E493" s="167" t="s">
        <v>825</v>
      </c>
      <c r="F493" s="168">
        <v>0</v>
      </c>
      <c r="G493" s="162">
        <v>30</v>
      </c>
      <c r="H493" s="163">
        <f t="shared" si="43"/>
        <v>0</v>
      </c>
      <c r="I493" s="163">
        <f t="shared" si="44"/>
        <v>0</v>
      </c>
      <c r="J493" s="162">
        <v>3</v>
      </c>
      <c r="K493" s="162">
        <v>33.33</v>
      </c>
      <c r="L493" s="162">
        <f t="shared" si="45"/>
        <v>36</v>
      </c>
      <c r="M493" s="162">
        <v>36</v>
      </c>
      <c r="N493" s="162">
        <v>0</v>
      </c>
      <c r="O493" s="162">
        <f t="shared" si="46"/>
        <v>0</v>
      </c>
      <c r="P493" s="164">
        <f t="shared" si="47"/>
        <v>0</v>
      </c>
      <c r="Q493" s="165">
        <f t="shared" si="48"/>
        <v>0</v>
      </c>
    </row>
    <row r="494" spans="1:17" s="154" customFormat="1">
      <c r="A494" s="230">
        <v>51501</v>
      </c>
      <c r="B494" s="169" t="s">
        <v>826</v>
      </c>
      <c r="C494" s="166" t="s">
        <v>21</v>
      </c>
      <c r="D494" s="169" t="s">
        <v>222</v>
      </c>
      <c r="E494" s="182" t="s">
        <v>827</v>
      </c>
      <c r="F494" s="168">
        <v>0</v>
      </c>
      <c r="G494" s="162">
        <v>30</v>
      </c>
      <c r="H494" s="163">
        <f t="shared" si="43"/>
        <v>0</v>
      </c>
      <c r="I494" s="163">
        <f t="shared" si="44"/>
        <v>0</v>
      </c>
      <c r="J494" s="162">
        <v>3</v>
      </c>
      <c r="K494" s="162">
        <v>33.33</v>
      </c>
      <c r="L494" s="162">
        <f t="shared" si="45"/>
        <v>36</v>
      </c>
      <c r="M494" s="162">
        <v>36</v>
      </c>
      <c r="N494" s="162">
        <v>0</v>
      </c>
      <c r="O494" s="162">
        <f t="shared" si="46"/>
        <v>0</v>
      </c>
      <c r="P494" s="164">
        <f t="shared" si="47"/>
        <v>0</v>
      </c>
      <c r="Q494" s="165">
        <f t="shared" si="48"/>
        <v>0</v>
      </c>
    </row>
    <row r="495" spans="1:17" s="154" customFormat="1">
      <c r="A495" s="230">
        <v>51501</v>
      </c>
      <c r="B495" s="166" t="s">
        <v>828</v>
      </c>
      <c r="C495" s="166" t="s">
        <v>21</v>
      </c>
      <c r="D495" s="166" t="s">
        <v>829</v>
      </c>
      <c r="E495" s="167" t="s">
        <v>830</v>
      </c>
      <c r="F495" s="168">
        <v>0</v>
      </c>
      <c r="G495" s="162">
        <v>30</v>
      </c>
      <c r="H495" s="163">
        <f t="shared" si="43"/>
        <v>0</v>
      </c>
      <c r="I495" s="163">
        <f t="shared" si="44"/>
        <v>0</v>
      </c>
      <c r="J495" s="162">
        <v>3</v>
      </c>
      <c r="K495" s="162">
        <v>33.33</v>
      </c>
      <c r="L495" s="162">
        <f t="shared" si="45"/>
        <v>36</v>
      </c>
      <c r="M495" s="162">
        <v>36</v>
      </c>
      <c r="N495" s="162">
        <v>0</v>
      </c>
      <c r="O495" s="162">
        <f t="shared" si="46"/>
        <v>0</v>
      </c>
      <c r="P495" s="164">
        <f t="shared" si="47"/>
        <v>0</v>
      </c>
      <c r="Q495" s="165">
        <f t="shared" si="48"/>
        <v>0</v>
      </c>
    </row>
    <row r="496" spans="1:17" s="154" customFormat="1">
      <c r="A496" s="230">
        <v>51501</v>
      </c>
      <c r="B496" s="166" t="s">
        <v>831</v>
      </c>
      <c r="C496" s="166" t="s">
        <v>21</v>
      </c>
      <c r="D496" s="166" t="s">
        <v>832</v>
      </c>
      <c r="E496" s="167" t="s">
        <v>833</v>
      </c>
      <c r="F496" s="168">
        <v>780</v>
      </c>
      <c r="G496" s="162">
        <v>30</v>
      </c>
      <c r="H496" s="163">
        <f t="shared" si="43"/>
        <v>234</v>
      </c>
      <c r="I496" s="163">
        <f t="shared" si="44"/>
        <v>546</v>
      </c>
      <c r="J496" s="162">
        <v>3</v>
      </c>
      <c r="K496" s="162">
        <v>33.33</v>
      </c>
      <c r="L496" s="162">
        <f t="shared" si="45"/>
        <v>36</v>
      </c>
      <c r="M496" s="162">
        <v>36</v>
      </c>
      <c r="N496" s="162">
        <v>0</v>
      </c>
      <c r="O496" s="162">
        <f t="shared" si="46"/>
        <v>15.166666666666666</v>
      </c>
      <c r="P496" s="164">
        <f t="shared" si="47"/>
        <v>546</v>
      </c>
      <c r="Q496" s="165">
        <f t="shared" si="48"/>
        <v>234</v>
      </c>
    </row>
    <row r="497" spans="1:17" s="154" customFormat="1">
      <c r="A497" s="230">
        <v>51501</v>
      </c>
      <c r="B497" s="166" t="s">
        <v>834</v>
      </c>
      <c r="C497" s="166" t="s">
        <v>21</v>
      </c>
      <c r="D497" s="166" t="s">
        <v>835</v>
      </c>
      <c r="E497" s="167" t="s">
        <v>836</v>
      </c>
      <c r="F497" s="168">
        <v>1030</v>
      </c>
      <c r="G497" s="162">
        <v>30</v>
      </c>
      <c r="H497" s="163">
        <f t="shared" si="43"/>
        <v>309</v>
      </c>
      <c r="I497" s="163">
        <f t="shared" si="44"/>
        <v>721</v>
      </c>
      <c r="J497" s="162">
        <v>3</v>
      </c>
      <c r="K497" s="162">
        <v>33.33</v>
      </c>
      <c r="L497" s="162">
        <f t="shared" si="45"/>
        <v>36</v>
      </c>
      <c r="M497" s="162">
        <v>36</v>
      </c>
      <c r="N497" s="162">
        <v>0</v>
      </c>
      <c r="O497" s="162">
        <f t="shared" si="46"/>
        <v>20.027777777777779</v>
      </c>
      <c r="P497" s="164">
        <f t="shared" si="47"/>
        <v>721</v>
      </c>
      <c r="Q497" s="165">
        <f t="shared" si="48"/>
        <v>309</v>
      </c>
    </row>
    <row r="498" spans="1:17" s="154" customFormat="1">
      <c r="A498" s="230">
        <v>51501</v>
      </c>
      <c r="B498" s="166" t="s">
        <v>837</v>
      </c>
      <c r="C498" s="166" t="s">
        <v>21</v>
      </c>
      <c r="D498" s="166" t="s">
        <v>838</v>
      </c>
      <c r="E498" s="167" t="s">
        <v>839</v>
      </c>
      <c r="F498" s="168">
        <v>340</v>
      </c>
      <c r="G498" s="162">
        <v>30</v>
      </c>
      <c r="H498" s="163">
        <f t="shared" si="43"/>
        <v>102</v>
      </c>
      <c r="I498" s="163">
        <f t="shared" si="44"/>
        <v>238</v>
      </c>
      <c r="J498" s="162">
        <v>3</v>
      </c>
      <c r="K498" s="162">
        <v>33.33</v>
      </c>
      <c r="L498" s="162">
        <f t="shared" si="45"/>
        <v>36</v>
      </c>
      <c r="M498" s="162">
        <v>36</v>
      </c>
      <c r="N498" s="162">
        <v>0</v>
      </c>
      <c r="O498" s="162">
        <f t="shared" si="46"/>
        <v>6.6111111111111107</v>
      </c>
      <c r="P498" s="164">
        <f t="shared" si="47"/>
        <v>238</v>
      </c>
      <c r="Q498" s="165">
        <f t="shared" si="48"/>
        <v>102</v>
      </c>
    </row>
    <row r="499" spans="1:17" s="154" customFormat="1">
      <c r="A499" s="230">
        <v>51501</v>
      </c>
      <c r="B499" s="166" t="s">
        <v>840</v>
      </c>
      <c r="C499" s="166" t="s">
        <v>21</v>
      </c>
      <c r="D499" s="166" t="s">
        <v>841</v>
      </c>
      <c r="E499" s="167" t="s">
        <v>842</v>
      </c>
      <c r="F499" s="168">
        <v>0</v>
      </c>
      <c r="G499" s="162">
        <v>30</v>
      </c>
      <c r="H499" s="163">
        <f t="shared" si="43"/>
        <v>0</v>
      </c>
      <c r="I499" s="163">
        <f t="shared" si="44"/>
        <v>0</v>
      </c>
      <c r="J499" s="162">
        <v>3</v>
      </c>
      <c r="K499" s="162">
        <v>33.33</v>
      </c>
      <c r="L499" s="162">
        <f t="shared" si="45"/>
        <v>36</v>
      </c>
      <c r="M499" s="162">
        <v>36</v>
      </c>
      <c r="N499" s="162">
        <v>0</v>
      </c>
      <c r="O499" s="162">
        <f t="shared" si="46"/>
        <v>0</v>
      </c>
      <c r="P499" s="164">
        <f t="shared" si="47"/>
        <v>0</v>
      </c>
      <c r="Q499" s="165">
        <f t="shared" si="48"/>
        <v>0</v>
      </c>
    </row>
    <row r="500" spans="1:17" s="154" customFormat="1">
      <c r="A500" s="230">
        <v>51501</v>
      </c>
      <c r="B500" s="166" t="s">
        <v>843</v>
      </c>
      <c r="C500" s="166" t="s">
        <v>21</v>
      </c>
      <c r="D500" s="166" t="s">
        <v>841</v>
      </c>
      <c r="E500" s="167" t="s">
        <v>844</v>
      </c>
      <c r="F500" s="168">
        <v>0</v>
      </c>
      <c r="G500" s="162">
        <v>30</v>
      </c>
      <c r="H500" s="163">
        <f t="shared" si="43"/>
        <v>0</v>
      </c>
      <c r="I500" s="163">
        <f t="shared" si="44"/>
        <v>0</v>
      </c>
      <c r="J500" s="162">
        <v>3</v>
      </c>
      <c r="K500" s="162">
        <v>33.33</v>
      </c>
      <c r="L500" s="162">
        <f t="shared" si="45"/>
        <v>36</v>
      </c>
      <c r="M500" s="162">
        <v>36</v>
      </c>
      <c r="N500" s="162">
        <v>0</v>
      </c>
      <c r="O500" s="162">
        <f t="shared" si="46"/>
        <v>0</v>
      </c>
      <c r="P500" s="164">
        <f t="shared" si="47"/>
        <v>0</v>
      </c>
      <c r="Q500" s="165">
        <f t="shared" si="48"/>
        <v>0</v>
      </c>
    </row>
    <row r="501" spans="1:17" s="154" customFormat="1">
      <c r="A501" s="230">
        <v>51501</v>
      </c>
      <c r="B501" s="166" t="s">
        <v>845</v>
      </c>
      <c r="C501" s="166" t="s">
        <v>21</v>
      </c>
      <c r="D501" s="166" t="s">
        <v>841</v>
      </c>
      <c r="E501" s="167" t="s">
        <v>830</v>
      </c>
      <c r="F501" s="168">
        <v>0</v>
      </c>
      <c r="G501" s="162">
        <v>30</v>
      </c>
      <c r="H501" s="163">
        <f t="shared" si="43"/>
        <v>0</v>
      </c>
      <c r="I501" s="163">
        <f t="shared" si="44"/>
        <v>0</v>
      </c>
      <c r="J501" s="162">
        <v>3</v>
      </c>
      <c r="K501" s="162">
        <v>33.33</v>
      </c>
      <c r="L501" s="162">
        <f t="shared" si="45"/>
        <v>36</v>
      </c>
      <c r="M501" s="162">
        <v>36</v>
      </c>
      <c r="N501" s="162">
        <v>0</v>
      </c>
      <c r="O501" s="162">
        <f t="shared" si="46"/>
        <v>0</v>
      </c>
      <c r="P501" s="164">
        <f t="shared" si="47"/>
        <v>0</v>
      </c>
      <c r="Q501" s="165">
        <f t="shared" si="48"/>
        <v>0</v>
      </c>
    </row>
    <row r="502" spans="1:17" s="154" customFormat="1">
      <c r="A502" s="230">
        <v>51501</v>
      </c>
      <c r="B502" s="166" t="s">
        <v>846</v>
      </c>
      <c r="C502" s="166" t="s">
        <v>21</v>
      </c>
      <c r="D502" s="166" t="s">
        <v>841</v>
      </c>
      <c r="E502" s="167" t="s">
        <v>847</v>
      </c>
      <c r="F502" s="168">
        <v>0</v>
      </c>
      <c r="G502" s="162">
        <v>30</v>
      </c>
      <c r="H502" s="163">
        <f t="shared" si="43"/>
        <v>0</v>
      </c>
      <c r="I502" s="163">
        <f t="shared" si="44"/>
        <v>0</v>
      </c>
      <c r="J502" s="162">
        <v>3</v>
      </c>
      <c r="K502" s="162">
        <v>33.33</v>
      </c>
      <c r="L502" s="162">
        <f t="shared" si="45"/>
        <v>36</v>
      </c>
      <c r="M502" s="162">
        <v>36</v>
      </c>
      <c r="N502" s="162">
        <v>0</v>
      </c>
      <c r="O502" s="162">
        <f t="shared" si="46"/>
        <v>0</v>
      </c>
      <c r="P502" s="164">
        <f t="shared" si="47"/>
        <v>0</v>
      </c>
      <c r="Q502" s="165">
        <f t="shared" si="48"/>
        <v>0</v>
      </c>
    </row>
    <row r="503" spans="1:17" s="154" customFormat="1">
      <c r="A503" s="230">
        <v>51501</v>
      </c>
      <c r="B503" s="166" t="s">
        <v>848</v>
      </c>
      <c r="C503" s="166" t="s">
        <v>21</v>
      </c>
      <c r="D503" s="166" t="s">
        <v>841</v>
      </c>
      <c r="E503" s="167" t="s">
        <v>830</v>
      </c>
      <c r="F503" s="168">
        <v>0</v>
      </c>
      <c r="G503" s="162">
        <v>30</v>
      </c>
      <c r="H503" s="163">
        <f t="shared" si="43"/>
        <v>0</v>
      </c>
      <c r="I503" s="163">
        <f t="shared" si="44"/>
        <v>0</v>
      </c>
      <c r="J503" s="162">
        <v>3</v>
      </c>
      <c r="K503" s="162">
        <v>33.33</v>
      </c>
      <c r="L503" s="162">
        <f t="shared" si="45"/>
        <v>36</v>
      </c>
      <c r="M503" s="162">
        <v>36</v>
      </c>
      <c r="N503" s="162">
        <v>0</v>
      </c>
      <c r="O503" s="162">
        <f t="shared" si="46"/>
        <v>0</v>
      </c>
      <c r="P503" s="164">
        <f t="shared" si="47"/>
        <v>0</v>
      </c>
      <c r="Q503" s="165">
        <f t="shared" si="48"/>
        <v>0</v>
      </c>
    </row>
    <row r="504" spans="1:17" s="154" customFormat="1">
      <c r="A504" s="230">
        <v>51501</v>
      </c>
      <c r="B504" s="166" t="s">
        <v>849</v>
      </c>
      <c r="C504" s="166" t="s">
        <v>21</v>
      </c>
      <c r="D504" s="166" t="s">
        <v>841</v>
      </c>
      <c r="E504" s="167" t="s">
        <v>827</v>
      </c>
      <c r="F504" s="168">
        <v>0</v>
      </c>
      <c r="G504" s="162">
        <v>30</v>
      </c>
      <c r="H504" s="163">
        <f t="shared" si="43"/>
        <v>0</v>
      </c>
      <c r="I504" s="163">
        <f t="shared" si="44"/>
        <v>0</v>
      </c>
      <c r="J504" s="162">
        <v>3</v>
      </c>
      <c r="K504" s="162">
        <v>33.33</v>
      </c>
      <c r="L504" s="162">
        <f t="shared" si="45"/>
        <v>36</v>
      </c>
      <c r="M504" s="162">
        <v>36</v>
      </c>
      <c r="N504" s="162">
        <v>0</v>
      </c>
      <c r="O504" s="162">
        <f t="shared" si="46"/>
        <v>0</v>
      </c>
      <c r="P504" s="164">
        <f t="shared" si="47"/>
        <v>0</v>
      </c>
      <c r="Q504" s="165">
        <f t="shared" si="48"/>
        <v>0</v>
      </c>
    </row>
    <row r="505" spans="1:17" s="154" customFormat="1">
      <c r="A505" s="230">
        <v>51501</v>
      </c>
      <c r="B505" s="169" t="s">
        <v>850</v>
      </c>
      <c r="C505" s="166" t="s">
        <v>21</v>
      </c>
      <c r="D505" s="166" t="s">
        <v>841</v>
      </c>
      <c r="E505" s="182" t="s">
        <v>851</v>
      </c>
      <c r="F505" s="168">
        <v>16390</v>
      </c>
      <c r="G505" s="162">
        <v>30</v>
      </c>
      <c r="H505" s="163">
        <f t="shared" si="43"/>
        <v>4917</v>
      </c>
      <c r="I505" s="163">
        <f t="shared" si="44"/>
        <v>11473</v>
      </c>
      <c r="J505" s="162">
        <v>3</v>
      </c>
      <c r="K505" s="162">
        <v>33.33</v>
      </c>
      <c r="L505" s="162">
        <f t="shared" si="45"/>
        <v>36</v>
      </c>
      <c r="M505" s="162">
        <v>36</v>
      </c>
      <c r="N505" s="162">
        <v>0</v>
      </c>
      <c r="O505" s="162">
        <f t="shared" si="46"/>
        <v>318.69444444444446</v>
      </c>
      <c r="P505" s="164">
        <f t="shared" si="47"/>
        <v>11473</v>
      </c>
      <c r="Q505" s="165">
        <f t="shared" si="48"/>
        <v>4917</v>
      </c>
    </row>
    <row r="506" spans="1:17" s="154" customFormat="1">
      <c r="A506" s="230">
        <v>51501</v>
      </c>
      <c r="B506" s="169" t="s">
        <v>852</v>
      </c>
      <c r="C506" s="166" t="s">
        <v>21</v>
      </c>
      <c r="D506" s="166" t="s">
        <v>853</v>
      </c>
      <c r="E506" s="182" t="s">
        <v>854</v>
      </c>
      <c r="F506" s="168">
        <v>4517</v>
      </c>
      <c r="G506" s="162">
        <v>30</v>
      </c>
      <c r="H506" s="163">
        <f t="shared" si="43"/>
        <v>1355.1</v>
      </c>
      <c r="I506" s="163">
        <f t="shared" si="44"/>
        <v>3161.9</v>
      </c>
      <c r="J506" s="162">
        <v>3</v>
      </c>
      <c r="K506" s="162">
        <v>33.33</v>
      </c>
      <c r="L506" s="162">
        <f t="shared" si="45"/>
        <v>36</v>
      </c>
      <c r="M506" s="162">
        <v>36</v>
      </c>
      <c r="N506" s="162">
        <v>0</v>
      </c>
      <c r="O506" s="162">
        <f t="shared" si="46"/>
        <v>87.830555555555563</v>
      </c>
      <c r="P506" s="164">
        <f t="shared" si="47"/>
        <v>3161.9</v>
      </c>
      <c r="Q506" s="165">
        <f t="shared" si="48"/>
        <v>1355.1</v>
      </c>
    </row>
    <row r="507" spans="1:17" s="154" customFormat="1">
      <c r="A507" s="230">
        <v>51501</v>
      </c>
      <c r="B507" s="166" t="s">
        <v>855</v>
      </c>
      <c r="C507" s="166" t="s">
        <v>21</v>
      </c>
      <c r="D507" s="166" t="s">
        <v>856</v>
      </c>
      <c r="E507" s="167" t="s">
        <v>836</v>
      </c>
      <c r="F507" s="168">
        <v>1189</v>
      </c>
      <c r="G507" s="162">
        <v>30</v>
      </c>
      <c r="H507" s="163">
        <f t="shared" si="43"/>
        <v>356.7</v>
      </c>
      <c r="I507" s="163">
        <f t="shared" si="44"/>
        <v>832.3</v>
      </c>
      <c r="J507" s="162">
        <v>3</v>
      </c>
      <c r="K507" s="162">
        <v>33.33</v>
      </c>
      <c r="L507" s="162">
        <f t="shared" si="45"/>
        <v>36</v>
      </c>
      <c r="M507" s="162">
        <v>36</v>
      </c>
      <c r="N507" s="162">
        <v>0</v>
      </c>
      <c r="O507" s="162">
        <f t="shared" si="46"/>
        <v>23.119444444444444</v>
      </c>
      <c r="P507" s="164">
        <f t="shared" si="47"/>
        <v>832.3</v>
      </c>
      <c r="Q507" s="165">
        <f t="shared" si="48"/>
        <v>356.70000000000005</v>
      </c>
    </row>
    <row r="508" spans="1:17" s="154" customFormat="1">
      <c r="A508" s="230">
        <v>51501</v>
      </c>
      <c r="B508" s="166" t="s">
        <v>857</v>
      </c>
      <c r="C508" s="166" t="s">
        <v>21</v>
      </c>
      <c r="D508" s="166" t="s">
        <v>858</v>
      </c>
      <c r="E508" s="167" t="s">
        <v>859</v>
      </c>
      <c r="F508" s="168">
        <v>7255</v>
      </c>
      <c r="G508" s="162">
        <v>30</v>
      </c>
      <c r="H508" s="163">
        <f t="shared" si="43"/>
        <v>2176.5</v>
      </c>
      <c r="I508" s="163">
        <f t="shared" si="44"/>
        <v>5078.5</v>
      </c>
      <c r="J508" s="162">
        <v>3</v>
      </c>
      <c r="K508" s="162">
        <v>33.33</v>
      </c>
      <c r="L508" s="162">
        <f t="shared" si="45"/>
        <v>36</v>
      </c>
      <c r="M508" s="162">
        <v>36</v>
      </c>
      <c r="N508" s="162">
        <v>0</v>
      </c>
      <c r="O508" s="162">
        <f t="shared" si="46"/>
        <v>141.06944444444446</v>
      </c>
      <c r="P508" s="164">
        <f t="shared" si="47"/>
        <v>5078.5</v>
      </c>
      <c r="Q508" s="165">
        <f t="shared" si="48"/>
        <v>2176.5</v>
      </c>
    </row>
    <row r="509" spans="1:17" s="154" customFormat="1">
      <c r="A509" s="230">
        <v>51501</v>
      </c>
      <c r="B509" s="166" t="s">
        <v>860</v>
      </c>
      <c r="C509" s="166" t="s">
        <v>21</v>
      </c>
      <c r="D509" s="166" t="s">
        <v>861</v>
      </c>
      <c r="E509" s="167" t="s">
        <v>847</v>
      </c>
      <c r="F509" s="168">
        <v>6300</v>
      </c>
      <c r="G509" s="162">
        <v>30</v>
      </c>
      <c r="H509" s="163">
        <f t="shared" si="43"/>
        <v>1890</v>
      </c>
      <c r="I509" s="163">
        <f t="shared" si="44"/>
        <v>4410</v>
      </c>
      <c r="J509" s="162">
        <v>3</v>
      </c>
      <c r="K509" s="162">
        <v>33.33</v>
      </c>
      <c r="L509" s="162">
        <f t="shared" si="45"/>
        <v>36</v>
      </c>
      <c r="M509" s="162">
        <v>36</v>
      </c>
      <c r="N509" s="162">
        <v>0</v>
      </c>
      <c r="O509" s="162">
        <f t="shared" si="46"/>
        <v>122.5</v>
      </c>
      <c r="P509" s="164">
        <f t="shared" si="47"/>
        <v>4410</v>
      </c>
      <c r="Q509" s="165">
        <f t="shared" si="48"/>
        <v>1890</v>
      </c>
    </row>
    <row r="510" spans="1:17" s="154" customFormat="1">
      <c r="A510" s="230">
        <v>51501</v>
      </c>
      <c r="B510" s="166" t="s">
        <v>862</v>
      </c>
      <c r="C510" s="166" t="s">
        <v>21</v>
      </c>
      <c r="D510" s="166" t="s">
        <v>861</v>
      </c>
      <c r="E510" s="167" t="s">
        <v>863</v>
      </c>
      <c r="F510" s="168">
        <v>0</v>
      </c>
      <c r="G510" s="162">
        <v>30</v>
      </c>
      <c r="H510" s="163">
        <f t="shared" si="43"/>
        <v>0</v>
      </c>
      <c r="I510" s="163">
        <f t="shared" si="44"/>
        <v>0</v>
      </c>
      <c r="J510" s="162">
        <v>3</v>
      </c>
      <c r="K510" s="162">
        <v>33.33</v>
      </c>
      <c r="L510" s="162">
        <f t="shared" si="45"/>
        <v>36</v>
      </c>
      <c r="M510" s="162">
        <v>36</v>
      </c>
      <c r="N510" s="162">
        <v>0</v>
      </c>
      <c r="O510" s="162">
        <f t="shared" si="46"/>
        <v>0</v>
      </c>
      <c r="P510" s="164">
        <f t="shared" si="47"/>
        <v>0</v>
      </c>
      <c r="Q510" s="165">
        <f t="shared" si="48"/>
        <v>0</v>
      </c>
    </row>
    <row r="511" spans="1:17" s="154" customFormat="1">
      <c r="A511" s="230">
        <v>51501</v>
      </c>
      <c r="B511" s="166" t="s">
        <v>864</v>
      </c>
      <c r="C511" s="166" t="s">
        <v>21</v>
      </c>
      <c r="D511" s="166" t="s">
        <v>861</v>
      </c>
      <c r="E511" s="167" t="s">
        <v>865</v>
      </c>
      <c r="F511" s="168">
        <v>0</v>
      </c>
      <c r="G511" s="162">
        <v>30</v>
      </c>
      <c r="H511" s="163">
        <f t="shared" si="43"/>
        <v>0</v>
      </c>
      <c r="I511" s="163">
        <f t="shared" si="44"/>
        <v>0</v>
      </c>
      <c r="J511" s="162">
        <v>3</v>
      </c>
      <c r="K511" s="162">
        <v>33.33</v>
      </c>
      <c r="L511" s="162">
        <f t="shared" si="45"/>
        <v>36</v>
      </c>
      <c r="M511" s="162">
        <v>36</v>
      </c>
      <c r="N511" s="162">
        <v>0</v>
      </c>
      <c r="O511" s="162">
        <f t="shared" si="46"/>
        <v>0</v>
      </c>
      <c r="P511" s="164">
        <f t="shared" si="47"/>
        <v>0</v>
      </c>
      <c r="Q511" s="165">
        <f t="shared" si="48"/>
        <v>0</v>
      </c>
    </row>
    <row r="512" spans="1:17" s="154" customFormat="1">
      <c r="A512" s="230">
        <v>51501</v>
      </c>
      <c r="B512" s="166" t="s">
        <v>866</v>
      </c>
      <c r="C512" s="166" t="s">
        <v>21</v>
      </c>
      <c r="D512" s="166" t="s">
        <v>861</v>
      </c>
      <c r="E512" s="167" t="s">
        <v>867</v>
      </c>
      <c r="F512" s="168">
        <v>6300</v>
      </c>
      <c r="G512" s="162">
        <v>30</v>
      </c>
      <c r="H512" s="163">
        <f t="shared" si="43"/>
        <v>1890</v>
      </c>
      <c r="I512" s="163">
        <f t="shared" si="44"/>
        <v>4410</v>
      </c>
      <c r="J512" s="162">
        <v>3</v>
      </c>
      <c r="K512" s="162">
        <v>33.33</v>
      </c>
      <c r="L512" s="162">
        <f t="shared" si="45"/>
        <v>36</v>
      </c>
      <c r="M512" s="162">
        <v>36</v>
      </c>
      <c r="N512" s="162">
        <v>0</v>
      </c>
      <c r="O512" s="162">
        <f t="shared" si="46"/>
        <v>122.5</v>
      </c>
      <c r="P512" s="164">
        <f t="shared" si="47"/>
        <v>4410</v>
      </c>
      <c r="Q512" s="165">
        <f t="shared" si="48"/>
        <v>1890</v>
      </c>
    </row>
    <row r="513" spans="1:17" s="154" customFormat="1">
      <c r="A513" s="230">
        <v>51501</v>
      </c>
      <c r="B513" s="166" t="s">
        <v>868</v>
      </c>
      <c r="C513" s="166" t="s">
        <v>21</v>
      </c>
      <c r="D513" s="166" t="s">
        <v>861</v>
      </c>
      <c r="E513" s="167" t="s">
        <v>869</v>
      </c>
      <c r="F513" s="168">
        <v>0</v>
      </c>
      <c r="G513" s="162">
        <v>30</v>
      </c>
      <c r="H513" s="163">
        <f t="shared" si="43"/>
        <v>0</v>
      </c>
      <c r="I513" s="163">
        <f t="shared" si="44"/>
        <v>0</v>
      </c>
      <c r="J513" s="162">
        <v>3</v>
      </c>
      <c r="K513" s="162">
        <v>33.33</v>
      </c>
      <c r="L513" s="162">
        <f t="shared" si="45"/>
        <v>36</v>
      </c>
      <c r="M513" s="162">
        <v>36</v>
      </c>
      <c r="N513" s="162">
        <v>0</v>
      </c>
      <c r="O513" s="162">
        <f t="shared" si="46"/>
        <v>0</v>
      </c>
      <c r="P513" s="164">
        <f t="shared" si="47"/>
        <v>0</v>
      </c>
      <c r="Q513" s="165">
        <f t="shared" si="48"/>
        <v>0</v>
      </c>
    </row>
    <row r="514" spans="1:17" s="154" customFormat="1">
      <c r="A514" s="230">
        <v>51501</v>
      </c>
      <c r="B514" s="166" t="s">
        <v>870</v>
      </c>
      <c r="C514" s="166" t="s">
        <v>21</v>
      </c>
      <c r="D514" s="166" t="s">
        <v>861</v>
      </c>
      <c r="E514" s="167" t="s">
        <v>830</v>
      </c>
      <c r="F514" s="168">
        <v>0</v>
      </c>
      <c r="G514" s="162">
        <v>30</v>
      </c>
      <c r="H514" s="163">
        <f t="shared" si="43"/>
        <v>0</v>
      </c>
      <c r="I514" s="163">
        <f t="shared" si="44"/>
        <v>0</v>
      </c>
      <c r="J514" s="162">
        <v>3</v>
      </c>
      <c r="K514" s="162">
        <v>33.33</v>
      </c>
      <c r="L514" s="162">
        <f t="shared" si="45"/>
        <v>36</v>
      </c>
      <c r="M514" s="162">
        <v>36</v>
      </c>
      <c r="N514" s="162">
        <v>0</v>
      </c>
      <c r="O514" s="162">
        <f t="shared" si="46"/>
        <v>0</v>
      </c>
      <c r="P514" s="164">
        <f t="shared" si="47"/>
        <v>0</v>
      </c>
      <c r="Q514" s="165">
        <f t="shared" si="48"/>
        <v>0</v>
      </c>
    </row>
    <row r="515" spans="1:17" s="154" customFormat="1">
      <c r="A515" s="230">
        <v>51501</v>
      </c>
      <c r="B515" s="166" t="s">
        <v>871</v>
      </c>
      <c r="C515" s="166" t="s">
        <v>21</v>
      </c>
      <c r="D515" s="166" t="s">
        <v>872</v>
      </c>
      <c r="E515" s="167" t="s">
        <v>873</v>
      </c>
      <c r="F515" s="168">
        <v>0</v>
      </c>
      <c r="G515" s="162">
        <v>30</v>
      </c>
      <c r="H515" s="163">
        <f t="shared" si="43"/>
        <v>0</v>
      </c>
      <c r="I515" s="163">
        <f t="shared" si="44"/>
        <v>0</v>
      </c>
      <c r="J515" s="162">
        <v>3</v>
      </c>
      <c r="K515" s="162">
        <v>33.33</v>
      </c>
      <c r="L515" s="162">
        <f t="shared" si="45"/>
        <v>36</v>
      </c>
      <c r="M515" s="162">
        <v>36</v>
      </c>
      <c r="N515" s="162">
        <v>0</v>
      </c>
      <c r="O515" s="162">
        <f t="shared" si="46"/>
        <v>0</v>
      </c>
      <c r="P515" s="164">
        <f t="shared" si="47"/>
        <v>0</v>
      </c>
      <c r="Q515" s="165">
        <f t="shared" si="48"/>
        <v>0</v>
      </c>
    </row>
    <row r="516" spans="1:17" s="154" customFormat="1">
      <c r="A516" s="230">
        <v>51501</v>
      </c>
      <c r="B516" s="166" t="s">
        <v>874</v>
      </c>
      <c r="C516" s="166" t="s">
        <v>21</v>
      </c>
      <c r="D516" s="166" t="s">
        <v>872</v>
      </c>
      <c r="E516" s="167" t="s">
        <v>863</v>
      </c>
      <c r="F516" s="168">
        <v>0</v>
      </c>
      <c r="G516" s="162">
        <v>30</v>
      </c>
      <c r="H516" s="163">
        <f t="shared" si="43"/>
        <v>0</v>
      </c>
      <c r="I516" s="163">
        <f t="shared" si="44"/>
        <v>0</v>
      </c>
      <c r="J516" s="162">
        <v>3</v>
      </c>
      <c r="K516" s="162">
        <v>33.33</v>
      </c>
      <c r="L516" s="162">
        <f t="shared" si="45"/>
        <v>36</v>
      </c>
      <c r="M516" s="162">
        <v>36</v>
      </c>
      <c r="N516" s="162">
        <v>0</v>
      </c>
      <c r="O516" s="162">
        <f t="shared" si="46"/>
        <v>0</v>
      </c>
      <c r="P516" s="164">
        <f t="shared" si="47"/>
        <v>0</v>
      </c>
      <c r="Q516" s="165">
        <f t="shared" si="48"/>
        <v>0</v>
      </c>
    </row>
    <row r="517" spans="1:17" s="154" customFormat="1">
      <c r="A517" s="230">
        <v>51501</v>
      </c>
      <c r="B517" s="166" t="s">
        <v>875</v>
      </c>
      <c r="C517" s="166" t="s">
        <v>21</v>
      </c>
      <c r="D517" s="166" t="s">
        <v>872</v>
      </c>
      <c r="E517" s="167" t="s">
        <v>876</v>
      </c>
      <c r="F517" s="168">
        <v>6300</v>
      </c>
      <c r="G517" s="162">
        <v>30</v>
      </c>
      <c r="H517" s="163">
        <f t="shared" si="43"/>
        <v>1890</v>
      </c>
      <c r="I517" s="163">
        <f t="shared" si="44"/>
        <v>4410</v>
      </c>
      <c r="J517" s="162">
        <v>3</v>
      </c>
      <c r="K517" s="162">
        <v>33.33</v>
      </c>
      <c r="L517" s="162">
        <f t="shared" si="45"/>
        <v>36</v>
      </c>
      <c r="M517" s="162">
        <v>36</v>
      </c>
      <c r="N517" s="162">
        <v>0</v>
      </c>
      <c r="O517" s="162">
        <f t="shared" si="46"/>
        <v>122.5</v>
      </c>
      <c r="P517" s="164">
        <f t="shared" si="47"/>
        <v>4410</v>
      </c>
      <c r="Q517" s="165">
        <f t="shared" si="48"/>
        <v>1890</v>
      </c>
    </row>
    <row r="518" spans="1:17" s="154" customFormat="1">
      <c r="A518" s="230">
        <v>51501</v>
      </c>
      <c r="B518" s="166" t="s">
        <v>877</v>
      </c>
      <c r="C518" s="166" t="s">
        <v>21</v>
      </c>
      <c r="D518" s="166" t="s">
        <v>872</v>
      </c>
      <c r="E518" s="167" t="s">
        <v>878</v>
      </c>
      <c r="F518" s="168">
        <v>0</v>
      </c>
      <c r="G518" s="162">
        <v>30</v>
      </c>
      <c r="H518" s="163">
        <f t="shared" si="43"/>
        <v>0</v>
      </c>
      <c r="I518" s="163">
        <f t="shared" si="44"/>
        <v>0</v>
      </c>
      <c r="J518" s="162">
        <v>3</v>
      </c>
      <c r="K518" s="162">
        <v>33.33</v>
      </c>
      <c r="L518" s="162">
        <f t="shared" si="45"/>
        <v>36</v>
      </c>
      <c r="M518" s="162">
        <v>36</v>
      </c>
      <c r="N518" s="162">
        <v>0</v>
      </c>
      <c r="O518" s="162">
        <f t="shared" si="46"/>
        <v>0</v>
      </c>
      <c r="P518" s="164">
        <f t="shared" si="47"/>
        <v>0</v>
      </c>
      <c r="Q518" s="165">
        <f t="shared" si="48"/>
        <v>0</v>
      </c>
    </row>
    <row r="519" spans="1:17" s="154" customFormat="1">
      <c r="A519" s="230">
        <v>51501</v>
      </c>
      <c r="B519" s="166" t="s">
        <v>879</v>
      </c>
      <c r="C519" s="166" t="s">
        <v>21</v>
      </c>
      <c r="D519" s="166" t="s">
        <v>872</v>
      </c>
      <c r="E519" s="167" t="s">
        <v>876</v>
      </c>
      <c r="F519" s="168">
        <v>6300</v>
      </c>
      <c r="G519" s="162">
        <v>30</v>
      </c>
      <c r="H519" s="163">
        <f t="shared" si="43"/>
        <v>1890</v>
      </c>
      <c r="I519" s="163">
        <f t="shared" si="44"/>
        <v>4410</v>
      </c>
      <c r="J519" s="162">
        <v>3</v>
      </c>
      <c r="K519" s="162">
        <v>33.33</v>
      </c>
      <c r="L519" s="162">
        <f t="shared" si="45"/>
        <v>36</v>
      </c>
      <c r="M519" s="162">
        <v>36</v>
      </c>
      <c r="N519" s="162">
        <v>0</v>
      </c>
      <c r="O519" s="162">
        <f t="shared" si="46"/>
        <v>122.5</v>
      </c>
      <c r="P519" s="164">
        <f t="shared" si="47"/>
        <v>4410</v>
      </c>
      <c r="Q519" s="165">
        <f t="shared" si="48"/>
        <v>1890</v>
      </c>
    </row>
    <row r="520" spans="1:17" s="154" customFormat="1">
      <c r="A520" s="230">
        <v>51501</v>
      </c>
      <c r="B520" s="166" t="s">
        <v>880</v>
      </c>
      <c r="C520" s="166" t="s">
        <v>21</v>
      </c>
      <c r="D520" s="166" t="s">
        <v>872</v>
      </c>
      <c r="E520" s="167" t="s">
        <v>869</v>
      </c>
      <c r="F520" s="168">
        <v>0</v>
      </c>
      <c r="G520" s="162">
        <v>30</v>
      </c>
      <c r="H520" s="163">
        <f t="shared" ref="H520:H583" si="49">F520*G520%</f>
        <v>0</v>
      </c>
      <c r="I520" s="163">
        <f t="shared" ref="I520:I583" si="50">F520-H520</f>
        <v>0</v>
      </c>
      <c r="J520" s="162">
        <v>3</v>
      </c>
      <c r="K520" s="162">
        <v>33.33</v>
      </c>
      <c r="L520" s="162">
        <f t="shared" ref="L520:L583" si="51">J520*12</f>
        <v>36</v>
      </c>
      <c r="M520" s="162">
        <v>36</v>
      </c>
      <c r="N520" s="162">
        <v>0</v>
      </c>
      <c r="O520" s="162">
        <f t="shared" ref="O520:O583" si="52">I520/L520</f>
        <v>0</v>
      </c>
      <c r="P520" s="164">
        <f t="shared" ref="P520:P583" si="53">O520*M520</f>
        <v>0</v>
      </c>
      <c r="Q520" s="165">
        <f t="shared" ref="Q520:Q583" si="54">F520-P520</f>
        <v>0</v>
      </c>
    </row>
    <row r="521" spans="1:17" s="154" customFormat="1">
      <c r="A521" s="230">
        <v>51501</v>
      </c>
      <c r="B521" s="166" t="s">
        <v>881</v>
      </c>
      <c r="C521" s="166" t="s">
        <v>21</v>
      </c>
      <c r="D521" s="166" t="s">
        <v>882</v>
      </c>
      <c r="E521" s="167" t="s">
        <v>883</v>
      </c>
      <c r="F521" s="168">
        <v>4830</v>
      </c>
      <c r="G521" s="162">
        <v>30</v>
      </c>
      <c r="H521" s="163">
        <f t="shared" si="49"/>
        <v>1449</v>
      </c>
      <c r="I521" s="163">
        <f t="shared" si="50"/>
        <v>3381</v>
      </c>
      <c r="J521" s="162">
        <v>3</v>
      </c>
      <c r="K521" s="162">
        <v>33.33</v>
      </c>
      <c r="L521" s="162">
        <f t="shared" si="51"/>
        <v>36</v>
      </c>
      <c r="M521" s="162">
        <v>36</v>
      </c>
      <c r="N521" s="162">
        <v>0</v>
      </c>
      <c r="O521" s="162">
        <f t="shared" si="52"/>
        <v>93.916666666666671</v>
      </c>
      <c r="P521" s="164">
        <f t="shared" si="53"/>
        <v>3381</v>
      </c>
      <c r="Q521" s="165">
        <f t="shared" si="54"/>
        <v>1449</v>
      </c>
    </row>
    <row r="522" spans="1:17" s="154" customFormat="1">
      <c r="A522" s="230">
        <v>51501</v>
      </c>
      <c r="B522" s="166" t="s">
        <v>884</v>
      </c>
      <c r="C522" s="166" t="s">
        <v>21</v>
      </c>
      <c r="D522" s="166" t="s">
        <v>885</v>
      </c>
      <c r="E522" s="167" t="s">
        <v>886</v>
      </c>
      <c r="F522" s="168">
        <v>3580</v>
      </c>
      <c r="G522" s="162">
        <v>30</v>
      </c>
      <c r="H522" s="163">
        <f t="shared" si="49"/>
        <v>1074</v>
      </c>
      <c r="I522" s="163">
        <f t="shared" si="50"/>
        <v>2506</v>
      </c>
      <c r="J522" s="162">
        <v>3</v>
      </c>
      <c r="K522" s="162">
        <v>33.33</v>
      </c>
      <c r="L522" s="162">
        <f t="shared" si="51"/>
        <v>36</v>
      </c>
      <c r="M522" s="162">
        <v>36</v>
      </c>
      <c r="N522" s="162">
        <v>0</v>
      </c>
      <c r="O522" s="162">
        <f t="shared" si="52"/>
        <v>69.611111111111114</v>
      </c>
      <c r="P522" s="164">
        <f t="shared" si="53"/>
        <v>2506</v>
      </c>
      <c r="Q522" s="165">
        <f t="shared" si="54"/>
        <v>1074</v>
      </c>
    </row>
    <row r="523" spans="1:17" s="154" customFormat="1">
      <c r="A523" s="230">
        <v>51501</v>
      </c>
      <c r="B523" s="166" t="s">
        <v>887</v>
      </c>
      <c r="C523" s="166" t="s">
        <v>21</v>
      </c>
      <c r="D523" s="166" t="s">
        <v>888</v>
      </c>
      <c r="E523" s="167" t="s">
        <v>867</v>
      </c>
      <c r="F523" s="168">
        <v>6300</v>
      </c>
      <c r="G523" s="162">
        <v>30</v>
      </c>
      <c r="H523" s="163">
        <f t="shared" si="49"/>
        <v>1890</v>
      </c>
      <c r="I523" s="163">
        <f t="shared" si="50"/>
        <v>4410</v>
      </c>
      <c r="J523" s="162">
        <v>3</v>
      </c>
      <c r="K523" s="162">
        <v>33.33</v>
      </c>
      <c r="L523" s="162">
        <f t="shared" si="51"/>
        <v>36</v>
      </c>
      <c r="M523" s="162">
        <v>36</v>
      </c>
      <c r="N523" s="162">
        <v>0</v>
      </c>
      <c r="O523" s="162">
        <f t="shared" si="52"/>
        <v>122.5</v>
      </c>
      <c r="P523" s="164">
        <f t="shared" si="53"/>
        <v>4410</v>
      </c>
      <c r="Q523" s="165">
        <f t="shared" si="54"/>
        <v>1890</v>
      </c>
    </row>
    <row r="524" spans="1:17" s="154" customFormat="1">
      <c r="A524" s="230">
        <v>51501</v>
      </c>
      <c r="B524" s="166" t="s">
        <v>889</v>
      </c>
      <c r="C524" s="166" t="s">
        <v>21</v>
      </c>
      <c r="D524" s="166" t="s">
        <v>888</v>
      </c>
      <c r="E524" s="167" t="s">
        <v>863</v>
      </c>
      <c r="F524" s="168">
        <v>0</v>
      </c>
      <c r="G524" s="162">
        <v>30</v>
      </c>
      <c r="H524" s="163">
        <f t="shared" si="49"/>
        <v>0</v>
      </c>
      <c r="I524" s="163">
        <f t="shared" si="50"/>
        <v>0</v>
      </c>
      <c r="J524" s="162">
        <v>3</v>
      </c>
      <c r="K524" s="162">
        <v>33.33</v>
      </c>
      <c r="L524" s="162">
        <f t="shared" si="51"/>
        <v>36</v>
      </c>
      <c r="M524" s="162">
        <v>36</v>
      </c>
      <c r="N524" s="162">
        <v>0</v>
      </c>
      <c r="O524" s="162">
        <f t="shared" si="52"/>
        <v>0</v>
      </c>
      <c r="P524" s="164">
        <f t="shared" si="53"/>
        <v>0</v>
      </c>
      <c r="Q524" s="165">
        <f t="shared" si="54"/>
        <v>0</v>
      </c>
    </row>
    <row r="525" spans="1:17" s="154" customFormat="1">
      <c r="A525" s="230">
        <v>51501</v>
      </c>
      <c r="B525" s="166" t="s">
        <v>890</v>
      </c>
      <c r="C525" s="166" t="s">
        <v>21</v>
      </c>
      <c r="D525" s="166" t="s">
        <v>891</v>
      </c>
      <c r="E525" s="167" t="s">
        <v>863</v>
      </c>
      <c r="F525" s="168">
        <v>0</v>
      </c>
      <c r="G525" s="162">
        <v>30</v>
      </c>
      <c r="H525" s="163">
        <f t="shared" si="49"/>
        <v>0</v>
      </c>
      <c r="I525" s="163">
        <f t="shared" si="50"/>
        <v>0</v>
      </c>
      <c r="J525" s="162">
        <v>3</v>
      </c>
      <c r="K525" s="162">
        <v>33.33</v>
      </c>
      <c r="L525" s="162">
        <f t="shared" si="51"/>
        <v>36</v>
      </c>
      <c r="M525" s="162">
        <v>36</v>
      </c>
      <c r="N525" s="162">
        <v>0</v>
      </c>
      <c r="O525" s="162">
        <f t="shared" si="52"/>
        <v>0</v>
      </c>
      <c r="P525" s="164">
        <f t="shared" si="53"/>
        <v>0</v>
      </c>
      <c r="Q525" s="165">
        <f t="shared" si="54"/>
        <v>0</v>
      </c>
    </row>
    <row r="526" spans="1:17" s="154" customFormat="1">
      <c r="A526" s="230">
        <v>51501</v>
      </c>
      <c r="B526" s="166" t="s">
        <v>892</v>
      </c>
      <c r="C526" s="166" t="s">
        <v>21</v>
      </c>
      <c r="D526" s="166" t="s">
        <v>893</v>
      </c>
      <c r="E526" s="167" t="s">
        <v>869</v>
      </c>
      <c r="F526" s="168">
        <v>1314</v>
      </c>
      <c r="G526" s="162">
        <v>30</v>
      </c>
      <c r="H526" s="163">
        <f t="shared" si="49"/>
        <v>394.2</v>
      </c>
      <c r="I526" s="163">
        <f t="shared" si="50"/>
        <v>919.8</v>
      </c>
      <c r="J526" s="162">
        <v>3</v>
      </c>
      <c r="K526" s="162">
        <v>33.33</v>
      </c>
      <c r="L526" s="162">
        <f t="shared" si="51"/>
        <v>36</v>
      </c>
      <c r="M526" s="162">
        <v>36</v>
      </c>
      <c r="N526" s="162">
        <v>0</v>
      </c>
      <c r="O526" s="162">
        <f t="shared" si="52"/>
        <v>25.549999999999997</v>
      </c>
      <c r="P526" s="164">
        <f t="shared" si="53"/>
        <v>919.8</v>
      </c>
      <c r="Q526" s="165">
        <f t="shared" si="54"/>
        <v>394.20000000000005</v>
      </c>
    </row>
    <row r="527" spans="1:17" s="154" customFormat="1">
      <c r="A527" s="230">
        <v>51501</v>
      </c>
      <c r="B527" s="166" t="s">
        <v>894</v>
      </c>
      <c r="C527" s="166" t="s">
        <v>21</v>
      </c>
      <c r="D527" s="166" t="s">
        <v>895</v>
      </c>
      <c r="E527" s="167" t="s">
        <v>863</v>
      </c>
      <c r="F527" s="168">
        <v>0</v>
      </c>
      <c r="G527" s="162">
        <v>30</v>
      </c>
      <c r="H527" s="163">
        <f t="shared" si="49"/>
        <v>0</v>
      </c>
      <c r="I527" s="163">
        <f t="shared" si="50"/>
        <v>0</v>
      </c>
      <c r="J527" s="162">
        <v>3</v>
      </c>
      <c r="K527" s="162">
        <v>33.33</v>
      </c>
      <c r="L527" s="162">
        <f t="shared" si="51"/>
        <v>36</v>
      </c>
      <c r="M527" s="162">
        <v>36</v>
      </c>
      <c r="N527" s="162">
        <v>0</v>
      </c>
      <c r="O527" s="162">
        <f t="shared" si="52"/>
        <v>0</v>
      </c>
      <c r="P527" s="164">
        <f t="shared" si="53"/>
        <v>0</v>
      </c>
      <c r="Q527" s="165">
        <f t="shared" si="54"/>
        <v>0</v>
      </c>
    </row>
    <row r="528" spans="1:17" s="154" customFormat="1">
      <c r="A528" s="230">
        <v>51501</v>
      </c>
      <c r="B528" s="166" t="s">
        <v>896</v>
      </c>
      <c r="C528" s="166" t="s">
        <v>21</v>
      </c>
      <c r="D528" s="166" t="s">
        <v>897</v>
      </c>
      <c r="E528" s="167" t="s">
        <v>898</v>
      </c>
      <c r="F528" s="168">
        <v>0</v>
      </c>
      <c r="G528" s="162">
        <v>30</v>
      </c>
      <c r="H528" s="163">
        <f t="shared" si="49"/>
        <v>0</v>
      </c>
      <c r="I528" s="163">
        <f t="shared" si="50"/>
        <v>0</v>
      </c>
      <c r="J528" s="162">
        <v>3</v>
      </c>
      <c r="K528" s="162">
        <v>33.33</v>
      </c>
      <c r="L528" s="162">
        <f t="shared" si="51"/>
        <v>36</v>
      </c>
      <c r="M528" s="162">
        <v>36</v>
      </c>
      <c r="N528" s="162">
        <v>0</v>
      </c>
      <c r="O528" s="162">
        <f t="shared" si="52"/>
        <v>0</v>
      </c>
      <c r="P528" s="164">
        <f t="shared" si="53"/>
        <v>0</v>
      </c>
      <c r="Q528" s="165">
        <f t="shared" si="54"/>
        <v>0</v>
      </c>
    </row>
    <row r="529" spans="1:17" s="154" customFormat="1">
      <c r="A529" s="230">
        <v>51501</v>
      </c>
      <c r="B529" s="166" t="s">
        <v>899</v>
      </c>
      <c r="C529" s="166" t="s">
        <v>21</v>
      </c>
      <c r="D529" s="166" t="s">
        <v>900</v>
      </c>
      <c r="E529" s="167" t="s">
        <v>901</v>
      </c>
      <c r="F529" s="168">
        <v>5456</v>
      </c>
      <c r="G529" s="162">
        <v>30</v>
      </c>
      <c r="H529" s="163">
        <f t="shared" si="49"/>
        <v>1636.8</v>
      </c>
      <c r="I529" s="163">
        <f t="shared" si="50"/>
        <v>3819.2</v>
      </c>
      <c r="J529" s="162">
        <v>3</v>
      </c>
      <c r="K529" s="162">
        <v>33.33</v>
      </c>
      <c r="L529" s="162">
        <f t="shared" si="51"/>
        <v>36</v>
      </c>
      <c r="M529" s="162">
        <v>36</v>
      </c>
      <c r="N529" s="162">
        <v>0</v>
      </c>
      <c r="O529" s="162">
        <f t="shared" si="52"/>
        <v>106.08888888888889</v>
      </c>
      <c r="P529" s="164">
        <f t="shared" si="53"/>
        <v>3819.2</v>
      </c>
      <c r="Q529" s="165">
        <f t="shared" si="54"/>
        <v>1636.8000000000002</v>
      </c>
    </row>
    <row r="530" spans="1:17" s="154" customFormat="1">
      <c r="A530" s="230">
        <v>51501</v>
      </c>
      <c r="B530" s="166" t="s">
        <v>902</v>
      </c>
      <c r="C530" s="166" t="s">
        <v>21</v>
      </c>
      <c r="D530" s="166" t="s">
        <v>903</v>
      </c>
      <c r="E530" s="167" t="s">
        <v>867</v>
      </c>
      <c r="F530" s="168">
        <v>9654</v>
      </c>
      <c r="G530" s="162">
        <v>30</v>
      </c>
      <c r="H530" s="163">
        <f t="shared" si="49"/>
        <v>2896.2</v>
      </c>
      <c r="I530" s="163">
        <f t="shared" si="50"/>
        <v>6757.8</v>
      </c>
      <c r="J530" s="162">
        <v>3</v>
      </c>
      <c r="K530" s="162">
        <v>33.33</v>
      </c>
      <c r="L530" s="162">
        <f t="shared" si="51"/>
        <v>36</v>
      </c>
      <c r="M530" s="162">
        <v>36</v>
      </c>
      <c r="N530" s="162">
        <v>0</v>
      </c>
      <c r="O530" s="162">
        <f t="shared" si="52"/>
        <v>187.71666666666667</v>
      </c>
      <c r="P530" s="164">
        <f t="shared" si="53"/>
        <v>6757.8</v>
      </c>
      <c r="Q530" s="165">
        <f t="shared" si="54"/>
        <v>2896.2</v>
      </c>
    </row>
    <row r="531" spans="1:17" s="154" customFormat="1">
      <c r="A531" s="230">
        <v>51501</v>
      </c>
      <c r="B531" s="166" t="s">
        <v>904</v>
      </c>
      <c r="C531" s="166" t="s">
        <v>21</v>
      </c>
      <c r="D531" s="166" t="s">
        <v>903</v>
      </c>
      <c r="E531" s="167" t="s">
        <v>905</v>
      </c>
      <c r="F531" s="168">
        <v>0</v>
      </c>
      <c r="G531" s="162">
        <v>30</v>
      </c>
      <c r="H531" s="163">
        <f t="shared" si="49"/>
        <v>0</v>
      </c>
      <c r="I531" s="163">
        <f t="shared" si="50"/>
        <v>0</v>
      </c>
      <c r="J531" s="162">
        <v>3</v>
      </c>
      <c r="K531" s="162">
        <v>33.33</v>
      </c>
      <c r="L531" s="162">
        <f t="shared" si="51"/>
        <v>36</v>
      </c>
      <c r="M531" s="162">
        <v>36</v>
      </c>
      <c r="N531" s="162">
        <v>0</v>
      </c>
      <c r="O531" s="162">
        <f t="shared" si="52"/>
        <v>0</v>
      </c>
      <c r="P531" s="164">
        <f t="shared" si="53"/>
        <v>0</v>
      </c>
      <c r="Q531" s="165">
        <f t="shared" si="54"/>
        <v>0</v>
      </c>
    </row>
    <row r="532" spans="1:17" s="154" customFormat="1">
      <c r="A532" s="230">
        <v>51501</v>
      </c>
      <c r="B532" s="166" t="s">
        <v>906</v>
      </c>
      <c r="C532" s="166" t="s">
        <v>21</v>
      </c>
      <c r="D532" s="166" t="s">
        <v>903</v>
      </c>
      <c r="E532" s="167" t="s">
        <v>907</v>
      </c>
      <c r="F532" s="168">
        <v>0</v>
      </c>
      <c r="G532" s="162">
        <v>30</v>
      </c>
      <c r="H532" s="163">
        <f t="shared" si="49"/>
        <v>0</v>
      </c>
      <c r="I532" s="163">
        <f t="shared" si="50"/>
        <v>0</v>
      </c>
      <c r="J532" s="162">
        <v>3</v>
      </c>
      <c r="K532" s="162">
        <v>33.33</v>
      </c>
      <c r="L532" s="162">
        <f t="shared" si="51"/>
        <v>36</v>
      </c>
      <c r="M532" s="162">
        <v>36</v>
      </c>
      <c r="N532" s="162">
        <v>0</v>
      </c>
      <c r="O532" s="162">
        <f t="shared" si="52"/>
        <v>0</v>
      </c>
      <c r="P532" s="164">
        <f t="shared" si="53"/>
        <v>0</v>
      </c>
      <c r="Q532" s="165">
        <f t="shared" si="54"/>
        <v>0</v>
      </c>
    </row>
    <row r="533" spans="1:17" s="154" customFormat="1">
      <c r="A533" s="230">
        <v>51501</v>
      </c>
      <c r="B533" s="166" t="s">
        <v>908</v>
      </c>
      <c r="C533" s="166" t="s">
        <v>21</v>
      </c>
      <c r="D533" s="166" t="s">
        <v>903</v>
      </c>
      <c r="E533" s="167" t="s">
        <v>909</v>
      </c>
      <c r="F533" s="168">
        <v>0</v>
      </c>
      <c r="G533" s="162">
        <v>30</v>
      </c>
      <c r="H533" s="163">
        <f t="shared" si="49"/>
        <v>0</v>
      </c>
      <c r="I533" s="163">
        <f t="shared" si="50"/>
        <v>0</v>
      </c>
      <c r="J533" s="162">
        <v>3</v>
      </c>
      <c r="K533" s="162">
        <v>33.33</v>
      </c>
      <c r="L533" s="162">
        <f t="shared" si="51"/>
        <v>36</v>
      </c>
      <c r="M533" s="162">
        <v>36</v>
      </c>
      <c r="N533" s="162">
        <v>0</v>
      </c>
      <c r="O533" s="162">
        <f t="shared" si="52"/>
        <v>0</v>
      </c>
      <c r="P533" s="164">
        <f t="shared" si="53"/>
        <v>0</v>
      </c>
      <c r="Q533" s="165">
        <f t="shared" si="54"/>
        <v>0</v>
      </c>
    </row>
    <row r="534" spans="1:17" s="154" customFormat="1">
      <c r="A534" s="230">
        <v>51501</v>
      </c>
      <c r="B534" s="166" t="s">
        <v>910</v>
      </c>
      <c r="C534" s="166" t="s">
        <v>21</v>
      </c>
      <c r="D534" s="166" t="s">
        <v>903</v>
      </c>
      <c r="E534" s="167" t="s">
        <v>911</v>
      </c>
      <c r="F534" s="168">
        <v>0</v>
      </c>
      <c r="G534" s="162">
        <v>30</v>
      </c>
      <c r="H534" s="163">
        <f t="shared" si="49"/>
        <v>0</v>
      </c>
      <c r="I534" s="163">
        <f t="shared" si="50"/>
        <v>0</v>
      </c>
      <c r="J534" s="162">
        <v>3</v>
      </c>
      <c r="K534" s="162">
        <v>33.33</v>
      </c>
      <c r="L534" s="162">
        <f t="shared" si="51"/>
        <v>36</v>
      </c>
      <c r="M534" s="162">
        <v>36</v>
      </c>
      <c r="N534" s="162">
        <v>0</v>
      </c>
      <c r="O534" s="162">
        <f t="shared" si="52"/>
        <v>0</v>
      </c>
      <c r="P534" s="164">
        <f t="shared" si="53"/>
        <v>0</v>
      </c>
      <c r="Q534" s="165">
        <f t="shared" si="54"/>
        <v>0</v>
      </c>
    </row>
    <row r="535" spans="1:17" s="154" customFormat="1">
      <c r="A535" s="230">
        <v>51501</v>
      </c>
      <c r="B535" s="166" t="s">
        <v>912</v>
      </c>
      <c r="C535" s="166" t="s">
        <v>21</v>
      </c>
      <c r="D535" s="166" t="s">
        <v>903</v>
      </c>
      <c r="E535" s="167" t="s">
        <v>905</v>
      </c>
      <c r="F535" s="168">
        <v>0</v>
      </c>
      <c r="G535" s="162">
        <v>30</v>
      </c>
      <c r="H535" s="163">
        <f t="shared" si="49"/>
        <v>0</v>
      </c>
      <c r="I535" s="163">
        <f t="shared" si="50"/>
        <v>0</v>
      </c>
      <c r="J535" s="162">
        <v>3</v>
      </c>
      <c r="K535" s="162">
        <v>33.33</v>
      </c>
      <c r="L535" s="162">
        <f t="shared" si="51"/>
        <v>36</v>
      </c>
      <c r="M535" s="162">
        <v>36</v>
      </c>
      <c r="N535" s="162">
        <v>0</v>
      </c>
      <c r="O535" s="162">
        <f t="shared" si="52"/>
        <v>0</v>
      </c>
      <c r="P535" s="164">
        <f t="shared" si="53"/>
        <v>0</v>
      </c>
      <c r="Q535" s="165">
        <f t="shared" si="54"/>
        <v>0</v>
      </c>
    </row>
    <row r="536" spans="1:17" s="154" customFormat="1">
      <c r="A536" s="230">
        <v>51501</v>
      </c>
      <c r="B536" s="166" t="s">
        <v>913</v>
      </c>
      <c r="C536" s="166" t="s">
        <v>21</v>
      </c>
      <c r="D536" s="166" t="s">
        <v>903</v>
      </c>
      <c r="E536" s="167" t="s">
        <v>830</v>
      </c>
      <c r="F536" s="168">
        <v>0</v>
      </c>
      <c r="G536" s="162">
        <v>30</v>
      </c>
      <c r="H536" s="163">
        <f t="shared" si="49"/>
        <v>0</v>
      </c>
      <c r="I536" s="163">
        <f t="shared" si="50"/>
        <v>0</v>
      </c>
      <c r="J536" s="162">
        <v>3</v>
      </c>
      <c r="K536" s="162">
        <v>33.33</v>
      </c>
      <c r="L536" s="162">
        <f t="shared" si="51"/>
        <v>36</v>
      </c>
      <c r="M536" s="162">
        <v>36</v>
      </c>
      <c r="N536" s="162">
        <v>0</v>
      </c>
      <c r="O536" s="162">
        <f t="shared" si="52"/>
        <v>0</v>
      </c>
      <c r="P536" s="164">
        <f t="shared" si="53"/>
        <v>0</v>
      </c>
      <c r="Q536" s="165">
        <f t="shared" si="54"/>
        <v>0</v>
      </c>
    </row>
    <row r="537" spans="1:17" s="154" customFormat="1">
      <c r="A537" s="230">
        <v>51501</v>
      </c>
      <c r="B537" s="166" t="s">
        <v>914</v>
      </c>
      <c r="C537" s="166" t="s">
        <v>21</v>
      </c>
      <c r="D537" s="166" t="s">
        <v>903</v>
      </c>
      <c r="E537" s="167" t="s">
        <v>867</v>
      </c>
      <c r="F537" s="168">
        <v>9654</v>
      </c>
      <c r="G537" s="162">
        <v>30</v>
      </c>
      <c r="H537" s="163">
        <f t="shared" si="49"/>
        <v>2896.2</v>
      </c>
      <c r="I537" s="163">
        <f t="shared" si="50"/>
        <v>6757.8</v>
      </c>
      <c r="J537" s="162">
        <v>3</v>
      </c>
      <c r="K537" s="162">
        <v>33.33</v>
      </c>
      <c r="L537" s="162">
        <f t="shared" si="51"/>
        <v>36</v>
      </c>
      <c r="M537" s="162">
        <v>36</v>
      </c>
      <c r="N537" s="162">
        <v>0</v>
      </c>
      <c r="O537" s="162">
        <f t="shared" si="52"/>
        <v>187.71666666666667</v>
      </c>
      <c r="P537" s="164">
        <f t="shared" si="53"/>
        <v>6757.8</v>
      </c>
      <c r="Q537" s="165">
        <f t="shared" si="54"/>
        <v>2896.2</v>
      </c>
    </row>
    <row r="538" spans="1:17" s="154" customFormat="1">
      <c r="A538" s="230">
        <v>51501</v>
      </c>
      <c r="B538" s="166" t="s">
        <v>915</v>
      </c>
      <c r="C538" s="166" t="s">
        <v>21</v>
      </c>
      <c r="D538" s="166" t="s">
        <v>903</v>
      </c>
      <c r="E538" s="167" t="s">
        <v>905</v>
      </c>
      <c r="F538" s="168">
        <v>0</v>
      </c>
      <c r="G538" s="162">
        <v>30</v>
      </c>
      <c r="H538" s="163">
        <f t="shared" si="49"/>
        <v>0</v>
      </c>
      <c r="I538" s="163">
        <f t="shared" si="50"/>
        <v>0</v>
      </c>
      <c r="J538" s="162">
        <v>3</v>
      </c>
      <c r="K538" s="162">
        <v>33.33</v>
      </c>
      <c r="L538" s="162">
        <f t="shared" si="51"/>
        <v>36</v>
      </c>
      <c r="M538" s="162">
        <v>36</v>
      </c>
      <c r="N538" s="162">
        <v>0</v>
      </c>
      <c r="O538" s="162">
        <f t="shared" si="52"/>
        <v>0</v>
      </c>
      <c r="P538" s="164">
        <f t="shared" si="53"/>
        <v>0</v>
      </c>
      <c r="Q538" s="165">
        <f t="shared" si="54"/>
        <v>0</v>
      </c>
    </row>
    <row r="539" spans="1:17" s="154" customFormat="1">
      <c r="A539" s="230">
        <v>51501</v>
      </c>
      <c r="B539" s="166" t="s">
        <v>916</v>
      </c>
      <c r="C539" s="166" t="s">
        <v>21</v>
      </c>
      <c r="D539" s="166" t="s">
        <v>903</v>
      </c>
      <c r="E539" s="167" t="s">
        <v>830</v>
      </c>
      <c r="F539" s="168">
        <v>0</v>
      </c>
      <c r="G539" s="162">
        <v>30</v>
      </c>
      <c r="H539" s="163">
        <f t="shared" si="49"/>
        <v>0</v>
      </c>
      <c r="I539" s="163">
        <f t="shared" si="50"/>
        <v>0</v>
      </c>
      <c r="J539" s="162">
        <v>3</v>
      </c>
      <c r="K539" s="162">
        <v>33.33</v>
      </c>
      <c r="L539" s="162">
        <f t="shared" si="51"/>
        <v>36</v>
      </c>
      <c r="M539" s="162">
        <v>36</v>
      </c>
      <c r="N539" s="162">
        <v>0</v>
      </c>
      <c r="O539" s="162">
        <f t="shared" si="52"/>
        <v>0</v>
      </c>
      <c r="P539" s="164">
        <f t="shared" si="53"/>
        <v>0</v>
      </c>
      <c r="Q539" s="165">
        <f t="shared" si="54"/>
        <v>0</v>
      </c>
    </row>
    <row r="540" spans="1:17" s="154" customFormat="1">
      <c r="A540" s="230">
        <v>51501</v>
      </c>
      <c r="B540" s="166" t="s">
        <v>917</v>
      </c>
      <c r="C540" s="166" t="s">
        <v>21</v>
      </c>
      <c r="D540" s="166" t="s">
        <v>903</v>
      </c>
      <c r="E540" s="167" t="s">
        <v>909</v>
      </c>
      <c r="F540" s="168">
        <v>0</v>
      </c>
      <c r="G540" s="162">
        <v>30</v>
      </c>
      <c r="H540" s="163">
        <f t="shared" si="49"/>
        <v>0</v>
      </c>
      <c r="I540" s="163">
        <f t="shared" si="50"/>
        <v>0</v>
      </c>
      <c r="J540" s="162">
        <v>3</v>
      </c>
      <c r="K540" s="162">
        <v>33.33</v>
      </c>
      <c r="L540" s="162">
        <f t="shared" si="51"/>
        <v>36</v>
      </c>
      <c r="M540" s="162">
        <v>36</v>
      </c>
      <c r="N540" s="162">
        <v>0</v>
      </c>
      <c r="O540" s="162">
        <f t="shared" si="52"/>
        <v>0</v>
      </c>
      <c r="P540" s="164">
        <f t="shared" si="53"/>
        <v>0</v>
      </c>
      <c r="Q540" s="165">
        <f t="shared" si="54"/>
        <v>0</v>
      </c>
    </row>
    <row r="541" spans="1:17" s="154" customFormat="1">
      <c r="A541" s="230">
        <v>51501</v>
      </c>
      <c r="B541" s="166" t="s">
        <v>918</v>
      </c>
      <c r="C541" s="166" t="s">
        <v>21</v>
      </c>
      <c r="D541" s="166" t="s">
        <v>903</v>
      </c>
      <c r="E541" s="167" t="s">
        <v>911</v>
      </c>
      <c r="F541" s="168">
        <v>0</v>
      </c>
      <c r="G541" s="162">
        <v>30</v>
      </c>
      <c r="H541" s="163">
        <f t="shared" si="49"/>
        <v>0</v>
      </c>
      <c r="I541" s="163">
        <f t="shared" si="50"/>
        <v>0</v>
      </c>
      <c r="J541" s="162">
        <v>3</v>
      </c>
      <c r="K541" s="162">
        <v>33.33</v>
      </c>
      <c r="L541" s="162">
        <f t="shared" si="51"/>
        <v>36</v>
      </c>
      <c r="M541" s="162">
        <v>36</v>
      </c>
      <c r="N541" s="162">
        <v>0</v>
      </c>
      <c r="O541" s="162">
        <f t="shared" si="52"/>
        <v>0</v>
      </c>
      <c r="P541" s="164">
        <f t="shared" si="53"/>
        <v>0</v>
      </c>
      <c r="Q541" s="165">
        <f t="shared" si="54"/>
        <v>0</v>
      </c>
    </row>
    <row r="542" spans="1:17" s="154" customFormat="1">
      <c r="A542" s="230">
        <v>51501</v>
      </c>
      <c r="B542" s="166" t="s">
        <v>919</v>
      </c>
      <c r="C542" s="166" t="s">
        <v>21</v>
      </c>
      <c r="D542" s="166" t="s">
        <v>920</v>
      </c>
      <c r="E542" s="167" t="s">
        <v>863</v>
      </c>
      <c r="F542" s="168">
        <v>0</v>
      </c>
      <c r="G542" s="162">
        <v>30</v>
      </c>
      <c r="H542" s="163">
        <f t="shared" si="49"/>
        <v>0</v>
      </c>
      <c r="I542" s="163">
        <f t="shared" si="50"/>
        <v>0</v>
      </c>
      <c r="J542" s="162">
        <v>3</v>
      </c>
      <c r="K542" s="162">
        <v>33.33</v>
      </c>
      <c r="L542" s="162">
        <f t="shared" si="51"/>
        <v>36</v>
      </c>
      <c r="M542" s="162">
        <v>36</v>
      </c>
      <c r="N542" s="162">
        <v>0</v>
      </c>
      <c r="O542" s="162">
        <f t="shared" si="52"/>
        <v>0</v>
      </c>
      <c r="P542" s="164">
        <f t="shared" si="53"/>
        <v>0</v>
      </c>
      <c r="Q542" s="165">
        <f t="shared" si="54"/>
        <v>0</v>
      </c>
    </row>
    <row r="543" spans="1:17" s="154" customFormat="1">
      <c r="A543" s="230">
        <v>51501</v>
      </c>
      <c r="B543" s="166" t="s">
        <v>921</v>
      </c>
      <c r="C543" s="166" t="s">
        <v>21</v>
      </c>
      <c r="D543" s="166" t="s">
        <v>920</v>
      </c>
      <c r="E543" s="167" t="s">
        <v>830</v>
      </c>
      <c r="F543" s="168">
        <v>0</v>
      </c>
      <c r="G543" s="162">
        <v>30</v>
      </c>
      <c r="H543" s="163">
        <f t="shared" si="49"/>
        <v>0</v>
      </c>
      <c r="I543" s="163">
        <f t="shared" si="50"/>
        <v>0</v>
      </c>
      <c r="J543" s="162">
        <v>3</v>
      </c>
      <c r="K543" s="162">
        <v>33.33</v>
      </c>
      <c r="L543" s="162">
        <f t="shared" si="51"/>
        <v>36</v>
      </c>
      <c r="M543" s="162">
        <v>36</v>
      </c>
      <c r="N543" s="162">
        <v>0</v>
      </c>
      <c r="O543" s="162">
        <f t="shared" si="52"/>
        <v>0</v>
      </c>
      <c r="P543" s="164">
        <f t="shared" si="53"/>
        <v>0</v>
      </c>
      <c r="Q543" s="165">
        <f t="shared" si="54"/>
        <v>0</v>
      </c>
    </row>
    <row r="544" spans="1:17" s="154" customFormat="1">
      <c r="A544" s="230">
        <v>51501</v>
      </c>
      <c r="B544" s="166" t="s">
        <v>922</v>
      </c>
      <c r="C544" s="166" t="s">
        <v>21</v>
      </c>
      <c r="D544" s="166" t="s">
        <v>920</v>
      </c>
      <c r="E544" s="167" t="s">
        <v>827</v>
      </c>
      <c r="F544" s="168">
        <v>0</v>
      </c>
      <c r="G544" s="162">
        <v>30</v>
      </c>
      <c r="H544" s="163">
        <f t="shared" si="49"/>
        <v>0</v>
      </c>
      <c r="I544" s="163">
        <f t="shared" si="50"/>
        <v>0</v>
      </c>
      <c r="J544" s="162">
        <v>3</v>
      </c>
      <c r="K544" s="162">
        <v>33.33</v>
      </c>
      <c r="L544" s="162">
        <f t="shared" si="51"/>
        <v>36</v>
      </c>
      <c r="M544" s="162">
        <v>36</v>
      </c>
      <c r="N544" s="162">
        <v>0</v>
      </c>
      <c r="O544" s="162">
        <f t="shared" si="52"/>
        <v>0</v>
      </c>
      <c r="P544" s="164">
        <f t="shared" si="53"/>
        <v>0</v>
      </c>
      <c r="Q544" s="165">
        <f t="shared" si="54"/>
        <v>0</v>
      </c>
    </row>
    <row r="545" spans="1:17" s="154" customFormat="1">
      <c r="A545" s="230">
        <v>51501</v>
      </c>
      <c r="B545" s="166" t="s">
        <v>923</v>
      </c>
      <c r="C545" s="166" t="s">
        <v>21</v>
      </c>
      <c r="D545" s="166" t="s">
        <v>920</v>
      </c>
      <c r="E545" s="167" t="s">
        <v>867</v>
      </c>
      <c r="F545" s="168">
        <v>8900</v>
      </c>
      <c r="G545" s="162">
        <v>30</v>
      </c>
      <c r="H545" s="163">
        <f t="shared" si="49"/>
        <v>2670</v>
      </c>
      <c r="I545" s="163">
        <f t="shared" si="50"/>
        <v>6230</v>
      </c>
      <c r="J545" s="162">
        <v>3</v>
      </c>
      <c r="K545" s="162">
        <v>33.33</v>
      </c>
      <c r="L545" s="162">
        <f t="shared" si="51"/>
        <v>36</v>
      </c>
      <c r="M545" s="162">
        <v>36</v>
      </c>
      <c r="N545" s="162">
        <v>0</v>
      </c>
      <c r="O545" s="162">
        <f t="shared" si="52"/>
        <v>173.05555555555554</v>
      </c>
      <c r="P545" s="164">
        <f t="shared" si="53"/>
        <v>6230</v>
      </c>
      <c r="Q545" s="165">
        <f t="shared" si="54"/>
        <v>2670</v>
      </c>
    </row>
    <row r="546" spans="1:17" s="154" customFormat="1">
      <c r="A546" s="230">
        <v>51501</v>
      </c>
      <c r="B546" s="166" t="s">
        <v>924</v>
      </c>
      <c r="C546" s="166" t="s">
        <v>21</v>
      </c>
      <c r="D546" s="166" t="s">
        <v>920</v>
      </c>
      <c r="E546" s="167" t="s">
        <v>863</v>
      </c>
      <c r="F546" s="168">
        <v>0</v>
      </c>
      <c r="G546" s="162">
        <v>30</v>
      </c>
      <c r="H546" s="163">
        <f t="shared" si="49"/>
        <v>0</v>
      </c>
      <c r="I546" s="163">
        <f t="shared" si="50"/>
        <v>0</v>
      </c>
      <c r="J546" s="162">
        <v>3</v>
      </c>
      <c r="K546" s="162">
        <v>33.33</v>
      </c>
      <c r="L546" s="162">
        <f t="shared" si="51"/>
        <v>36</v>
      </c>
      <c r="M546" s="162">
        <v>36</v>
      </c>
      <c r="N546" s="162">
        <v>0</v>
      </c>
      <c r="O546" s="162">
        <f t="shared" si="52"/>
        <v>0</v>
      </c>
      <c r="P546" s="164">
        <f t="shared" si="53"/>
        <v>0</v>
      </c>
      <c r="Q546" s="165">
        <f t="shared" si="54"/>
        <v>0</v>
      </c>
    </row>
    <row r="547" spans="1:17" s="154" customFormat="1">
      <c r="A547" s="230">
        <v>51501</v>
      </c>
      <c r="B547" s="166" t="s">
        <v>925</v>
      </c>
      <c r="C547" s="166" t="s">
        <v>21</v>
      </c>
      <c r="D547" s="166" t="s">
        <v>920</v>
      </c>
      <c r="E547" s="167" t="s">
        <v>830</v>
      </c>
      <c r="F547" s="168">
        <v>0</v>
      </c>
      <c r="G547" s="162">
        <v>30</v>
      </c>
      <c r="H547" s="163">
        <f t="shared" si="49"/>
        <v>0</v>
      </c>
      <c r="I547" s="163">
        <f t="shared" si="50"/>
        <v>0</v>
      </c>
      <c r="J547" s="162">
        <v>3</v>
      </c>
      <c r="K547" s="162">
        <v>33.33</v>
      </c>
      <c r="L547" s="162">
        <f t="shared" si="51"/>
        <v>36</v>
      </c>
      <c r="M547" s="162">
        <v>36</v>
      </c>
      <c r="N547" s="162">
        <v>0</v>
      </c>
      <c r="O547" s="162">
        <f t="shared" si="52"/>
        <v>0</v>
      </c>
      <c r="P547" s="164">
        <f t="shared" si="53"/>
        <v>0</v>
      </c>
      <c r="Q547" s="165">
        <f t="shared" si="54"/>
        <v>0</v>
      </c>
    </row>
    <row r="548" spans="1:17" s="154" customFormat="1">
      <c r="A548" s="230">
        <v>51501</v>
      </c>
      <c r="B548" s="166" t="s">
        <v>926</v>
      </c>
      <c r="C548" s="166" t="s">
        <v>21</v>
      </c>
      <c r="D548" s="166" t="s">
        <v>927</v>
      </c>
      <c r="E548" s="167" t="s">
        <v>847</v>
      </c>
      <c r="F548" s="168">
        <v>7800</v>
      </c>
      <c r="G548" s="162">
        <v>30</v>
      </c>
      <c r="H548" s="163">
        <f t="shared" si="49"/>
        <v>2340</v>
      </c>
      <c r="I548" s="163">
        <f t="shared" si="50"/>
        <v>5460</v>
      </c>
      <c r="J548" s="162">
        <v>3</v>
      </c>
      <c r="K548" s="162">
        <v>33.33</v>
      </c>
      <c r="L548" s="162">
        <f t="shared" si="51"/>
        <v>36</v>
      </c>
      <c r="M548" s="162">
        <v>36</v>
      </c>
      <c r="N548" s="162">
        <v>0</v>
      </c>
      <c r="O548" s="162">
        <f t="shared" si="52"/>
        <v>151.66666666666666</v>
      </c>
      <c r="P548" s="164">
        <f t="shared" si="53"/>
        <v>5460</v>
      </c>
      <c r="Q548" s="165">
        <f t="shared" si="54"/>
        <v>2340</v>
      </c>
    </row>
    <row r="549" spans="1:17" s="154" customFormat="1">
      <c r="A549" s="230">
        <v>51501</v>
      </c>
      <c r="B549" s="166" t="s">
        <v>928</v>
      </c>
      <c r="C549" s="166" t="s">
        <v>21</v>
      </c>
      <c r="D549" s="166" t="s">
        <v>927</v>
      </c>
      <c r="E549" s="167" t="s">
        <v>830</v>
      </c>
      <c r="F549" s="168">
        <v>0</v>
      </c>
      <c r="G549" s="162">
        <v>30</v>
      </c>
      <c r="H549" s="163">
        <f t="shared" si="49"/>
        <v>0</v>
      </c>
      <c r="I549" s="163">
        <f t="shared" si="50"/>
        <v>0</v>
      </c>
      <c r="J549" s="162">
        <v>3</v>
      </c>
      <c r="K549" s="162">
        <v>33.33</v>
      </c>
      <c r="L549" s="162">
        <f t="shared" si="51"/>
        <v>36</v>
      </c>
      <c r="M549" s="162">
        <v>36</v>
      </c>
      <c r="N549" s="162">
        <v>0</v>
      </c>
      <c r="O549" s="162">
        <f t="shared" si="52"/>
        <v>0</v>
      </c>
      <c r="P549" s="164">
        <f t="shared" si="53"/>
        <v>0</v>
      </c>
      <c r="Q549" s="165">
        <f t="shared" si="54"/>
        <v>0</v>
      </c>
    </row>
    <row r="550" spans="1:17" s="154" customFormat="1">
      <c r="A550" s="230">
        <v>51501</v>
      </c>
      <c r="B550" s="166" t="s">
        <v>929</v>
      </c>
      <c r="C550" s="166" t="s">
        <v>21</v>
      </c>
      <c r="D550" s="166" t="s">
        <v>927</v>
      </c>
      <c r="E550" s="167" t="s">
        <v>911</v>
      </c>
      <c r="F550" s="168">
        <v>0</v>
      </c>
      <c r="G550" s="162">
        <v>30</v>
      </c>
      <c r="H550" s="163">
        <f t="shared" si="49"/>
        <v>0</v>
      </c>
      <c r="I550" s="163">
        <f t="shared" si="50"/>
        <v>0</v>
      </c>
      <c r="J550" s="162">
        <v>3</v>
      </c>
      <c r="K550" s="162">
        <v>33.33</v>
      </c>
      <c r="L550" s="162">
        <f t="shared" si="51"/>
        <v>36</v>
      </c>
      <c r="M550" s="162">
        <v>36</v>
      </c>
      <c r="N550" s="162">
        <v>0</v>
      </c>
      <c r="O550" s="162">
        <f t="shared" si="52"/>
        <v>0</v>
      </c>
      <c r="P550" s="164">
        <f t="shared" si="53"/>
        <v>0</v>
      </c>
      <c r="Q550" s="165">
        <f t="shared" si="54"/>
        <v>0</v>
      </c>
    </row>
    <row r="551" spans="1:17" s="154" customFormat="1">
      <c r="A551" s="230">
        <v>51501</v>
      </c>
      <c r="B551" s="166" t="s">
        <v>930</v>
      </c>
      <c r="C551" s="166" t="s">
        <v>21</v>
      </c>
      <c r="D551" s="166" t="s">
        <v>927</v>
      </c>
      <c r="E551" s="167" t="s">
        <v>847</v>
      </c>
      <c r="F551" s="168">
        <v>7800</v>
      </c>
      <c r="G551" s="162">
        <v>30</v>
      </c>
      <c r="H551" s="163">
        <f t="shared" si="49"/>
        <v>2340</v>
      </c>
      <c r="I551" s="163">
        <f t="shared" si="50"/>
        <v>5460</v>
      </c>
      <c r="J551" s="162">
        <v>3</v>
      </c>
      <c r="K551" s="162">
        <v>33.33</v>
      </c>
      <c r="L551" s="162">
        <f t="shared" si="51"/>
        <v>36</v>
      </c>
      <c r="M551" s="162">
        <v>36</v>
      </c>
      <c r="N551" s="162">
        <v>0</v>
      </c>
      <c r="O551" s="162">
        <f t="shared" si="52"/>
        <v>151.66666666666666</v>
      </c>
      <c r="P551" s="164">
        <f t="shared" si="53"/>
        <v>5460</v>
      </c>
      <c r="Q551" s="165">
        <f t="shared" si="54"/>
        <v>2340</v>
      </c>
    </row>
    <row r="552" spans="1:17" s="154" customFormat="1">
      <c r="A552" s="230">
        <v>51501</v>
      </c>
      <c r="B552" s="166" t="s">
        <v>931</v>
      </c>
      <c r="C552" s="166" t="s">
        <v>21</v>
      </c>
      <c r="D552" s="166" t="s">
        <v>927</v>
      </c>
      <c r="E552" s="167" t="s">
        <v>911</v>
      </c>
      <c r="F552" s="168">
        <v>0</v>
      </c>
      <c r="G552" s="162">
        <v>30</v>
      </c>
      <c r="H552" s="163">
        <f t="shared" si="49"/>
        <v>0</v>
      </c>
      <c r="I552" s="163">
        <f t="shared" si="50"/>
        <v>0</v>
      </c>
      <c r="J552" s="162">
        <v>3</v>
      </c>
      <c r="K552" s="162">
        <v>33.33</v>
      </c>
      <c r="L552" s="162">
        <f t="shared" si="51"/>
        <v>36</v>
      </c>
      <c r="M552" s="162">
        <v>36</v>
      </c>
      <c r="N552" s="162">
        <v>0</v>
      </c>
      <c r="O552" s="162">
        <f t="shared" si="52"/>
        <v>0</v>
      </c>
      <c r="P552" s="164">
        <f t="shared" si="53"/>
        <v>0</v>
      </c>
      <c r="Q552" s="165">
        <f t="shared" si="54"/>
        <v>0</v>
      </c>
    </row>
    <row r="553" spans="1:17" s="154" customFormat="1">
      <c r="A553" s="230">
        <v>51501</v>
      </c>
      <c r="B553" s="174" t="s">
        <v>932</v>
      </c>
      <c r="C553" s="166" t="s">
        <v>21</v>
      </c>
      <c r="D553" s="174" t="s">
        <v>933</v>
      </c>
      <c r="E553" s="170" t="s">
        <v>867</v>
      </c>
      <c r="F553" s="168">
        <v>8970</v>
      </c>
      <c r="G553" s="162">
        <v>30</v>
      </c>
      <c r="H553" s="163">
        <f t="shared" si="49"/>
        <v>2691</v>
      </c>
      <c r="I553" s="163">
        <f t="shared" si="50"/>
        <v>6279</v>
      </c>
      <c r="J553" s="162">
        <v>3</v>
      </c>
      <c r="K553" s="162">
        <v>33.33</v>
      </c>
      <c r="L553" s="162">
        <f t="shared" si="51"/>
        <v>36</v>
      </c>
      <c r="M553" s="162">
        <v>36</v>
      </c>
      <c r="N553" s="162">
        <v>0</v>
      </c>
      <c r="O553" s="162">
        <f t="shared" si="52"/>
        <v>174.41666666666666</v>
      </c>
      <c r="P553" s="164">
        <f t="shared" si="53"/>
        <v>6279</v>
      </c>
      <c r="Q553" s="165">
        <f t="shared" si="54"/>
        <v>2691</v>
      </c>
    </row>
    <row r="554" spans="1:17" s="154" customFormat="1">
      <c r="A554" s="230">
        <v>51501</v>
      </c>
      <c r="B554" s="174" t="s">
        <v>934</v>
      </c>
      <c r="C554" s="166" t="s">
        <v>21</v>
      </c>
      <c r="D554" s="174" t="s">
        <v>933</v>
      </c>
      <c r="E554" s="170" t="s">
        <v>863</v>
      </c>
      <c r="F554" s="168">
        <v>0</v>
      </c>
      <c r="G554" s="162">
        <v>30</v>
      </c>
      <c r="H554" s="163">
        <f t="shared" si="49"/>
        <v>0</v>
      </c>
      <c r="I554" s="163">
        <f t="shared" si="50"/>
        <v>0</v>
      </c>
      <c r="J554" s="162">
        <v>3</v>
      </c>
      <c r="K554" s="162">
        <v>33.33</v>
      </c>
      <c r="L554" s="162">
        <f t="shared" si="51"/>
        <v>36</v>
      </c>
      <c r="M554" s="162">
        <v>36</v>
      </c>
      <c r="N554" s="162">
        <v>0</v>
      </c>
      <c r="O554" s="162">
        <f t="shared" si="52"/>
        <v>0</v>
      </c>
      <c r="P554" s="164">
        <f t="shared" si="53"/>
        <v>0</v>
      </c>
      <c r="Q554" s="165">
        <f t="shared" si="54"/>
        <v>0</v>
      </c>
    </row>
    <row r="555" spans="1:17" s="154" customFormat="1">
      <c r="A555" s="230">
        <v>51501</v>
      </c>
      <c r="B555" s="174" t="s">
        <v>935</v>
      </c>
      <c r="C555" s="166" t="s">
        <v>21</v>
      </c>
      <c r="D555" s="174" t="s">
        <v>933</v>
      </c>
      <c r="E555" s="170" t="s">
        <v>911</v>
      </c>
      <c r="F555" s="168">
        <v>0</v>
      </c>
      <c r="G555" s="162">
        <v>30</v>
      </c>
      <c r="H555" s="163">
        <f t="shared" si="49"/>
        <v>0</v>
      </c>
      <c r="I555" s="163">
        <f t="shared" si="50"/>
        <v>0</v>
      </c>
      <c r="J555" s="162">
        <v>3</v>
      </c>
      <c r="K555" s="162">
        <v>33.33</v>
      </c>
      <c r="L555" s="162">
        <f t="shared" si="51"/>
        <v>36</v>
      </c>
      <c r="M555" s="162">
        <v>36</v>
      </c>
      <c r="N555" s="162">
        <v>0</v>
      </c>
      <c r="O555" s="162">
        <f t="shared" si="52"/>
        <v>0</v>
      </c>
      <c r="P555" s="164">
        <f t="shared" si="53"/>
        <v>0</v>
      </c>
      <c r="Q555" s="165">
        <f t="shared" si="54"/>
        <v>0</v>
      </c>
    </row>
    <row r="556" spans="1:17" s="154" customFormat="1">
      <c r="A556" s="230">
        <v>51501</v>
      </c>
      <c r="B556" s="174" t="s">
        <v>936</v>
      </c>
      <c r="C556" s="166" t="s">
        <v>21</v>
      </c>
      <c r="D556" s="174" t="s">
        <v>933</v>
      </c>
      <c r="E556" s="170" t="s">
        <v>867</v>
      </c>
      <c r="F556" s="168">
        <v>8970</v>
      </c>
      <c r="G556" s="162">
        <v>30</v>
      </c>
      <c r="H556" s="163">
        <f t="shared" si="49"/>
        <v>2691</v>
      </c>
      <c r="I556" s="163">
        <f t="shared" si="50"/>
        <v>6279</v>
      </c>
      <c r="J556" s="162">
        <v>3</v>
      </c>
      <c r="K556" s="162">
        <v>33.33</v>
      </c>
      <c r="L556" s="162">
        <f t="shared" si="51"/>
        <v>36</v>
      </c>
      <c r="M556" s="162">
        <v>36</v>
      </c>
      <c r="N556" s="162">
        <v>0</v>
      </c>
      <c r="O556" s="162">
        <f t="shared" si="52"/>
        <v>174.41666666666666</v>
      </c>
      <c r="P556" s="164">
        <f t="shared" si="53"/>
        <v>6279</v>
      </c>
      <c r="Q556" s="165">
        <f t="shared" si="54"/>
        <v>2691</v>
      </c>
    </row>
    <row r="557" spans="1:17" s="154" customFormat="1">
      <c r="A557" s="230">
        <v>51501</v>
      </c>
      <c r="B557" s="174" t="s">
        <v>937</v>
      </c>
      <c r="C557" s="166" t="s">
        <v>21</v>
      </c>
      <c r="D557" s="174" t="s">
        <v>933</v>
      </c>
      <c r="E557" s="170" t="s">
        <v>863</v>
      </c>
      <c r="F557" s="168">
        <v>0</v>
      </c>
      <c r="G557" s="162">
        <v>30</v>
      </c>
      <c r="H557" s="163">
        <f t="shared" si="49"/>
        <v>0</v>
      </c>
      <c r="I557" s="163">
        <f t="shared" si="50"/>
        <v>0</v>
      </c>
      <c r="J557" s="162">
        <v>3</v>
      </c>
      <c r="K557" s="162">
        <v>33.33</v>
      </c>
      <c r="L557" s="162">
        <f t="shared" si="51"/>
        <v>36</v>
      </c>
      <c r="M557" s="162">
        <v>36</v>
      </c>
      <c r="N557" s="162">
        <v>0</v>
      </c>
      <c r="O557" s="162">
        <f t="shared" si="52"/>
        <v>0</v>
      </c>
      <c r="P557" s="164">
        <f t="shared" si="53"/>
        <v>0</v>
      </c>
      <c r="Q557" s="165">
        <f t="shared" si="54"/>
        <v>0</v>
      </c>
    </row>
    <row r="558" spans="1:17" s="154" customFormat="1">
      <c r="A558" s="230">
        <v>51501</v>
      </c>
      <c r="B558" s="174" t="s">
        <v>938</v>
      </c>
      <c r="C558" s="166" t="s">
        <v>21</v>
      </c>
      <c r="D558" s="174" t="s">
        <v>933</v>
      </c>
      <c r="E558" s="170" t="s">
        <v>830</v>
      </c>
      <c r="F558" s="168">
        <v>0</v>
      </c>
      <c r="G558" s="162">
        <v>30</v>
      </c>
      <c r="H558" s="163">
        <f t="shared" si="49"/>
        <v>0</v>
      </c>
      <c r="I558" s="163">
        <f t="shared" si="50"/>
        <v>0</v>
      </c>
      <c r="J558" s="162">
        <v>3</v>
      </c>
      <c r="K558" s="162">
        <v>33.33</v>
      </c>
      <c r="L558" s="162">
        <f t="shared" si="51"/>
        <v>36</v>
      </c>
      <c r="M558" s="162">
        <v>36</v>
      </c>
      <c r="N558" s="162">
        <v>0</v>
      </c>
      <c r="O558" s="162">
        <f t="shared" si="52"/>
        <v>0</v>
      </c>
      <c r="P558" s="164">
        <f t="shared" si="53"/>
        <v>0</v>
      </c>
      <c r="Q558" s="165">
        <f t="shared" si="54"/>
        <v>0</v>
      </c>
    </row>
    <row r="559" spans="1:17" s="154" customFormat="1">
      <c r="A559" s="230">
        <v>51501</v>
      </c>
      <c r="B559" s="174" t="s">
        <v>939</v>
      </c>
      <c r="C559" s="166" t="s">
        <v>21</v>
      </c>
      <c r="D559" s="174" t="s">
        <v>933</v>
      </c>
      <c r="E559" s="170" t="s">
        <v>911</v>
      </c>
      <c r="F559" s="168">
        <v>0</v>
      </c>
      <c r="G559" s="162">
        <v>30</v>
      </c>
      <c r="H559" s="163">
        <f t="shared" si="49"/>
        <v>0</v>
      </c>
      <c r="I559" s="163">
        <f t="shared" si="50"/>
        <v>0</v>
      </c>
      <c r="J559" s="162">
        <v>3</v>
      </c>
      <c r="K559" s="162">
        <v>33.33</v>
      </c>
      <c r="L559" s="162">
        <f t="shared" si="51"/>
        <v>36</v>
      </c>
      <c r="M559" s="162">
        <v>36</v>
      </c>
      <c r="N559" s="162">
        <v>0</v>
      </c>
      <c r="O559" s="162">
        <f t="shared" si="52"/>
        <v>0</v>
      </c>
      <c r="P559" s="164">
        <f t="shared" si="53"/>
        <v>0</v>
      </c>
      <c r="Q559" s="165">
        <f t="shared" si="54"/>
        <v>0</v>
      </c>
    </row>
    <row r="560" spans="1:17" s="154" customFormat="1">
      <c r="A560" s="230">
        <v>51501</v>
      </c>
      <c r="B560" s="174" t="s">
        <v>940</v>
      </c>
      <c r="C560" s="166" t="s">
        <v>21</v>
      </c>
      <c r="D560" s="174" t="s">
        <v>933</v>
      </c>
      <c r="E560" s="170" t="s">
        <v>867</v>
      </c>
      <c r="F560" s="168">
        <v>8970</v>
      </c>
      <c r="G560" s="162">
        <v>30</v>
      </c>
      <c r="H560" s="163">
        <f t="shared" si="49"/>
        <v>2691</v>
      </c>
      <c r="I560" s="163">
        <f t="shared" si="50"/>
        <v>6279</v>
      </c>
      <c r="J560" s="162">
        <v>3</v>
      </c>
      <c r="K560" s="162">
        <v>33.33</v>
      </c>
      <c r="L560" s="162">
        <f t="shared" si="51"/>
        <v>36</v>
      </c>
      <c r="M560" s="162">
        <v>36</v>
      </c>
      <c r="N560" s="162">
        <v>0</v>
      </c>
      <c r="O560" s="162">
        <f t="shared" si="52"/>
        <v>174.41666666666666</v>
      </c>
      <c r="P560" s="164">
        <f t="shared" si="53"/>
        <v>6279</v>
      </c>
      <c r="Q560" s="165">
        <f t="shared" si="54"/>
        <v>2691</v>
      </c>
    </row>
    <row r="561" spans="1:17" s="154" customFormat="1">
      <c r="A561" s="230">
        <v>51501</v>
      </c>
      <c r="B561" s="174" t="s">
        <v>941</v>
      </c>
      <c r="C561" s="166" t="s">
        <v>21</v>
      </c>
      <c r="D561" s="174" t="s">
        <v>933</v>
      </c>
      <c r="E561" s="170" t="s">
        <v>911</v>
      </c>
      <c r="F561" s="168">
        <v>0</v>
      </c>
      <c r="G561" s="162">
        <v>30</v>
      </c>
      <c r="H561" s="163">
        <f t="shared" si="49"/>
        <v>0</v>
      </c>
      <c r="I561" s="163">
        <f t="shared" si="50"/>
        <v>0</v>
      </c>
      <c r="J561" s="162">
        <v>3</v>
      </c>
      <c r="K561" s="162">
        <v>33.33</v>
      </c>
      <c r="L561" s="162">
        <f t="shared" si="51"/>
        <v>36</v>
      </c>
      <c r="M561" s="162">
        <v>36</v>
      </c>
      <c r="N561" s="162">
        <v>0</v>
      </c>
      <c r="O561" s="162">
        <f t="shared" si="52"/>
        <v>0</v>
      </c>
      <c r="P561" s="164">
        <f t="shared" si="53"/>
        <v>0</v>
      </c>
      <c r="Q561" s="165">
        <f t="shared" si="54"/>
        <v>0</v>
      </c>
    </row>
    <row r="562" spans="1:17" s="154" customFormat="1">
      <c r="A562" s="230">
        <v>51501</v>
      </c>
      <c r="B562" s="174" t="s">
        <v>942</v>
      </c>
      <c r="C562" s="166" t="s">
        <v>21</v>
      </c>
      <c r="D562" s="174" t="s">
        <v>933</v>
      </c>
      <c r="E562" s="170" t="s">
        <v>943</v>
      </c>
      <c r="F562" s="168">
        <v>3970</v>
      </c>
      <c r="G562" s="162">
        <v>30</v>
      </c>
      <c r="H562" s="163">
        <f t="shared" si="49"/>
        <v>1191</v>
      </c>
      <c r="I562" s="163">
        <f t="shared" si="50"/>
        <v>2779</v>
      </c>
      <c r="J562" s="162">
        <v>3</v>
      </c>
      <c r="K562" s="162">
        <v>33.33</v>
      </c>
      <c r="L562" s="162">
        <f t="shared" si="51"/>
        <v>36</v>
      </c>
      <c r="M562" s="162">
        <v>36</v>
      </c>
      <c r="N562" s="162">
        <v>0</v>
      </c>
      <c r="O562" s="162">
        <f t="shared" si="52"/>
        <v>77.194444444444443</v>
      </c>
      <c r="P562" s="164">
        <f t="shared" si="53"/>
        <v>2779</v>
      </c>
      <c r="Q562" s="165">
        <f t="shared" si="54"/>
        <v>1191</v>
      </c>
    </row>
    <row r="563" spans="1:17" s="154" customFormat="1">
      <c r="A563" s="230">
        <v>51501</v>
      </c>
      <c r="B563" s="177" t="s">
        <v>944</v>
      </c>
      <c r="C563" s="166" t="s">
        <v>21</v>
      </c>
      <c r="D563" s="174" t="s">
        <v>945</v>
      </c>
      <c r="E563" s="170" t="s">
        <v>869</v>
      </c>
      <c r="F563" s="168">
        <v>1250</v>
      </c>
      <c r="G563" s="162">
        <v>30</v>
      </c>
      <c r="H563" s="163">
        <f t="shared" si="49"/>
        <v>375</v>
      </c>
      <c r="I563" s="163">
        <f t="shared" si="50"/>
        <v>875</v>
      </c>
      <c r="J563" s="162">
        <v>3</v>
      </c>
      <c r="K563" s="162">
        <v>33.33</v>
      </c>
      <c r="L563" s="162">
        <f t="shared" si="51"/>
        <v>36</v>
      </c>
      <c r="M563" s="162">
        <v>36</v>
      </c>
      <c r="N563" s="162">
        <v>0</v>
      </c>
      <c r="O563" s="162">
        <f t="shared" si="52"/>
        <v>24.305555555555557</v>
      </c>
      <c r="P563" s="164">
        <f t="shared" si="53"/>
        <v>875</v>
      </c>
      <c r="Q563" s="165">
        <f t="shared" si="54"/>
        <v>375</v>
      </c>
    </row>
    <row r="564" spans="1:17" s="154" customFormat="1">
      <c r="A564" s="230">
        <v>51501</v>
      </c>
      <c r="B564" s="174" t="s">
        <v>946</v>
      </c>
      <c r="C564" s="166" t="s">
        <v>21</v>
      </c>
      <c r="D564" s="174" t="s">
        <v>947</v>
      </c>
      <c r="E564" s="170" t="s">
        <v>847</v>
      </c>
      <c r="F564" s="168">
        <v>10120</v>
      </c>
      <c r="G564" s="162">
        <v>30</v>
      </c>
      <c r="H564" s="163">
        <f t="shared" si="49"/>
        <v>3036</v>
      </c>
      <c r="I564" s="163">
        <f t="shared" si="50"/>
        <v>7084</v>
      </c>
      <c r="J564" s="162">
        <v>3</v>
      </c>
      <c r="K564" s="162">
        <v>33.33</v>
      </c>
      <c r="L564" s="162">
        <f t="shared" si="51"/>
        <v>36</v>
      </c>
      <c r="M564" s="162">
        <v>36</v>
      </c>
      <c r="N564" s="162">
        <v>0</v>
      </c>
      <c r="O564" s="162">
        <f t="shared" si="52"/>
        <v>196.77777777777777</v>
      </c>
      <c r="P564" s="164">
        <f t="shared" si="53"/>
        <v>7084</v>
      </c>
      <c r="Q564" s="165">
        <f t="shared" si="54"/>
        <v>3036</v>
      </c>
    </row>
    <row r="565" spans="1:17" s="154" customFormat="1">
      <c r="A565" s="230">
        <v>51501</v>
      </c>
      <c r="B565" s="174" t="s">
        <v>948</v>
      </c>
      <c r="C565" s="166" t="s">
        <v>21</v>
      </c>
      <c r="D565" s="166" t="s">
        <v>22</v>
      </c>
      <c r="E565" s="170" t="s">
        <v>863</v>
      </c>
      <c r="F565" s="168">
        <v>0</v>
      </c>
      <c r="G565" s="162">
        <v>30</v>
      </c>
      <c r="H565" s="163">
        <f t="shared" si="49"/>
        <v>0</v>
      </c>
      <c r="I565" s="163">
        <f t="shared" si="50"/>
        <v>0</v>
      </c>
      <c r="J565" s="162">
        <v>3</v>
      </c>
      <c r="K565" s="162">
        <v>33.33</v>
      </c>
      <c r="L565" s="162">
        <f t="shared" si="51"/>
        <v>36</v>
      </c>
      <c r="M565" s="162">
        <v>36</v>
      </c>
      <c r="N565" s="162">
        <v>0</v>
      </c>
      <c r="O565" s="162">
        <f t="shared" si="52"/>
        <v>0</v>
      </c>
      <c r="P565" s="164">
        <f t="shared" si="53"/>
        <v>0</v>
      </c>
      <c r="Q565" s="165">
        <f t="shared" si="54"/>
        <v>0</v>
      </c>
    </row>
    <row r="566" spans="1:17" s="154" customFormat="1">
      <c r="A566" s="230">
        <v>51501</v>
      </c>
      <c r="B566" s="174" t="s">
        <v>949</v>
      </c>
      <c r="C566" s="166" t="s">
        <v>21</v>
      </c>
      <c r="D566" s="166" t="s">
        <v>22</v>
      </c>
      <c r="E566" s="170" t="s">
        <v>830</v>
      </c>
      <c r="F566" s="168">
        <v>0</v>
      </c>
      <c r="G566" s="162">
        <v>30</v>
      </c>
      <c r="H566" s="163">
        <f t="shared" si="49"/>
        <v>0</v>
      </c>
      <c r="I566" s="163">
        <f t="shared" si="50"/>
        <v>0</v>
      </c>
      <c r="J566" s="162">
        <v>3</v>
      </c>
      <c r="K566" s="162">
        <v>33.33</v>
      </c>
      <c r="L566" s="162">
        <f t="shared" si="51"/>
        <v>36</v>
      </c>
      <c r="M566" s="162">
        <v>36</v>
      </c>
      <c r="N566" s="162">
        <v>0</v>
      </c>
      <c r="O566" s="162">
        <f t="shared" si="52"/>
        <v>0</v>
      </c>
      <c r="P566" s="164">
        <f t="shared" si="53"/>
        <v>0</v>
      </c>
      <c r="Q566" s="165">
        <f t="shared" si="54"/>
        <v>0</v>
      </c>
    </row>
    <row r="567" spans="1:17" s="154" customFormat="1">
      <c r="A567" s="230">
        <v>51501</v>
      </c>
      <c r="B567" s="174" t="s">
        <v>950</v>
      </c>
      <c r="C567" s="166" t="s">
        <v>21</v>
      </c>
      <c r="D567" s="166" t="s">
        <v>22</v>
      </c>
      <c r="E567" s="170" t="s">
        <v>827</v>
      </c>
      <c r="F567" s="168">
        <v>0</v>
      </c>
      <c r="G567" s="162">
        <v>30</v>
      </c>
      <c r="H567" s="163">
        <f t="shared" si="49"/>
        <v>0</v>
      </c>
      <c r="I567" s="163">
        <f t="shared" si="50"/>
        <v>0</v>
      </c>
      <c r="J567" s="162">
        <v>3</v>
      </c>
      <c r="K567" s="162">
        <v>33.33</v>
      </c>
      <c r="L567" s="162">
        <f t="shared" si="51"/>
        <v>36</v>
      </c>
      <c r="M567" s="162">
        <v>36</v>
      </c>
      <c r="N567" s="162">
        <v>0</v>
      </c>
      <c r="O567" s="162">
        <f t="shared" si="52"/>
        <v>0</v>
      </c>
      <c r="P567" s="164">
        <f t="shared" si="53"/>
        <v>0</v>
      </c>
      <c r="Q567" s="165">
        <f t="shared" si="54"/>
        <v>0</v>
      </c>
    </row>
    <row r="568" spans="1:17" s="154" customFormat="1">
      <c r="A568" s="230">
        <v>51501</v>
      </c>
      <c r="B568" s="174" t="s">
        <v>951</v>
      </c>
      <c r="C568" s="166" t="s">
        <v>21</v>
      </c>
      <c r="D568" s="166" t="s">
        <v>22</v>
      </c>
      <c r="E568" s="170" t="s">
        <v>911</v>
      </c>
      <c r="F568" s="168">
        <v>0</v>
      </c>
      <c r="G568" s="162">
        <v>30</v>
      </c>
      <c r="H568" s="163">
        <f t="shared" si="49"/>
        <v>0</v>
      </c>
      <c r="I568" s="163">
        <f t="shared" si="50"/>
        <v>0</v>
      </c>
      <c r="J568" s="162">
        <v>3</v>
      </c>
      <c r="K568" s="162">
        <v>33.33</v>
      </c>
      <c r="L568" s="162">
        <f t="shared" si="51"/>
        <v>36</v>
      </c>
      <c r="M568" s="162">
        <v>36</v>
      </c>
      <c r="N568" s="162">
        <v>0</v>
      </c>
      <c r="O568" s="162">
        <f t="shared" si="52"/>
        <v>0</v>
      </c>
      <c r="P568" s="164">
        <f t="shared" si="53"/>
        <v>0</v>
      </c>
      <c r="Q568" s="165">
        <f t="shared" si="54"/>
        <v>0</v>
      </c>
    </row>
    <row r="569" spans="1:17" s="154" customFormat="1">
      <c r="A569" s="230">
        <v>51501</v>
      </c>
      <c r="B569" s="174" t="s">
        <v>952</v>
      </c>
      <c r="C569" s="166" t="s">
        <v>21</v>
      </c>
      <c r="D569" s="174" t="s">
        <v>933</v>
      </c>
      <c r="E569" s="170" t="s">
        <v>867</v>
      </c>
      <c r="F569" s="168">
        <v>8970</v>
      </c>
      <c r="G569" s="162">
        <v>30</v>
      </c>
      <c r="H569" s="163">
        <f t="shared" si="49"/>
        <v>2691</v>
      </c>
      <c r="I569" s="163">
        <f t="shared" si="50"/>
        <v>6279</v>
      </c>
      <c r="J569" s="162">
        <v>3</v>
      </c>
      <c r="K569" s="162">
        <v>33.33</v>
      </c>
      <c r="L569" s="162">
        <f t="shared" si="51"/>
        <v>36</v>
      </c>
      <c r="M569" s="162">
        <v>36</v>
      </c>
      <c r="N569" s="162">
        <v>0</v>
      </c>
      <c r="O569" s="162">
        <f t="shared" si="52"/>
        <v>174.41666666666666</v>
      </c>
      <c r="P569" s="164">
        <f t="shared" si="53"/>
        <v>6279</v>
      </c>
      <c r="Q569" s="165">
        <f t="shared" si="54"/>
        <v>2691</v>
      </c>
    </row>
    <row r="570" spans="1:17" s="154" customFormat="1">
      <c r="A570" s="230">
        <v>51501</v>
      </c>
      <c r="B570" s="174" t="s">
        <v>953</v>
      </c>
      <c r="C570" s="166" t="s">
        <v>21</v>
      </c>
      <c r="D570" s="174" t="s">
        <v>933</v>
      </c>
      <c r="E570" s="170" t="s">
        <v>830</v>
      </c>
      <c r="F570" s="168">
        <v>0</v>
      </c>
      <c r="G570" s="162">
        <v>30</v>
      </c>
      <c r="H570" s="163">
        <f t="shared" si="49"/>
        <v>0</v>
      </c>
      <c r="I570" s="163">
        <f t="shared" si="50"/>
        <v>0</v>
      </c>
      <c r="J570" s="162">
        <v>3</v>
      </c>
      <c r="K570" s="162">
        <v>33.33</v>
      </c>
      <c r="L570" s="162">
        <f t="shared" si="51"/>
        <v>36</v>
      </c>
      <c r="M570" s="162">
        <v>36</v>
      </c>
      <c r="N570" s="162">
        <v>0</v>
      </c>
      <c r="O570" s="162">
        <f t="shared" si="52"/>
        <v>0</v>
      </c>
      <c r="P570" s="164">
        <f t="shared" si="53"/>
        <v>0</v>
      </c>
      <c r="Q570" s="165">
        <f t="shared" si="54"/>
        <v>0</v>
      </c>
    </row>
    <row r="571" spans="1:17" s="154" customFormat="1">
      <c r="A571" s="230">
        <v>51501</v>
      </c>
      <c r="B571" s="174" t="s">
        <v>954</v>
      </c>
      <c r="C571" s="166" t="s">
        <v>21</v>
      </c>
      <c r="D571" s="174" t="s">
        <v>933</v>
      </c>
      <c r="E571" s="170" t="s">
        <v>911</v>
      </c>
      <c r="F571" s="168">
        <v>0</v>
      </c>
      <c r="G571" s="162">
        <v>30</v>
      </c>
      <c r="H571" s="163">
        <f t="shared" si="49"/>
        <v>0</v>
      </c>
      <c r="I571" s="163">
        <f t="shared" si="50"/>
        <v>0</v>
      </c>
      <c r="J571" s="162">
        <v>3</v>
      </c>
      <c r="K571" s="162">
        <v>33.33</v>
      </c>
      <c r="L571" s="162">
        <f t="shared" si="51"/>
        <v>36</v>
      </c>
      <c r="M571" s="162">
        <v>36</v>
      </c>
      <c r="N571" s="162">
        <v>0</v>
      </c>
      <c r="O571" s="162">
        <f t="shared" si="52"/>
        <v>0</v>
      </c>
      <c r="P571" s="164">
        <f t="shared" si="53"/>
        <v>0</v>
      </c>
      <c r="Q571" s="165">
        <f t="shared" si="54"/>
        <v>0</v>
      </c>
    </row>
    <row r="572" spans="1:17" s="154" customFormat="1">
      <c r="A572" s="230">
        <v>51501</v>
      </c>
      <c r="B572" s="174" t="s">
        <v>955</v>
      </c>
      <c r="C572" s="166" t="s">
        <v>21</v>
      </c>
      <c r="D572" s="174" t="s">
        <v>933</v>
      </c>
      <c r="E572" s="170" t="s">
        <v>943</v>
      </c>
      <c r="F572" s="168">
        <v>3970</v>
      </c>
      <c r="G572" s="162">
        <v>30</v>
      </c>
      <c r="H572" s="163">
        <f t="shared" si="49"/>
        <v>1191</v>
      </c>
      <c r="I572" s="163">
        <f t="shared" si="50"/>
        <v>2779</v>
      </c>
      <c r="J572" s="162">
        <v>3</v>
      </c>
      <c r="K572" s="162">
        <v>33.33</v>
      </c>
      <c r="L572" s="162">
        <f t="shared" si="51"/>
        <v>36</v>
      </c>
      <c r="M572" s="162">
        <v>36</v>
      </c>
      <c r="N572" s="162">
        <v>0</v>
      </c>
      <c r="O572" s="162">
        <f t="shared" si="52"/>
        <v>77.194444444444443</v>
      </c>
      <c r="P572" s="164">
        <f t="shared" si="53"/>
        <v>2779</v>
      </c>
      <c r="Q572" s="165">
        <f t="shared" si="54"/>
        <v>1191</v>
      </c>
    </row>
    <row r="573" spans="1:17" s="154" customFormat="1">
      <c r="A573" s="230">
        <v>51501</v>
      </c>
      <c r="B573" s="174" t="s">
        <v>956</v>
      </c>
      <c r="C573" s="166" t="s">
        <v>21</v>
      </c>
      <c r="D573" s="174" t="s">
        <v>947</v>
      </c>
      <c r="E573" s="170" t="s">
        <v>847</v>
      </c>
      <c r="F573" s="168">
        <v>10120</v>
      </c>
      <c r="G573" s="162">
        <v>30</v>
      </c>
      <c r="H573" s="163">
        <f t="shared" si="49"/>
        <v>3036</v>
      </c>
      <c r="I573" s="163">
        <f t="shared" si="50"/>
        <v>7084</v>
      </c>
      <c r="J573" s="162">
        <v>3</v>
      </c>
      <c r="K573" s="162">
        <v>33.33</v>
      </c>
      <c r="L573" s="162">
        <f t="shared" si="51"/>
        <v>36</v>
      </c>
      <c r="M573" s="162">
        <v>36</v>
      </c>
      <c r="N573" s="162">
        <v>0</v>
      </c>
      <c r="O573" s="162">
        <f t="shared" si="52"/>
        <v>196.77777777777777</v>
      </c>
      <c r="P573" s="164">
        <f t="shared" si="53"/>
        <v>7084</v>
      </c>
      <c r="Q573" s="165">
        <f t="shared" si="54"/>
        <v>3036</v>
      </c>
    </row>
    <row r="574" spans="1:17" s="154" customFormat="1">
      <c r="A574" s="230">
        <v>51501</v>
      </c>
      <c r="B574" s="174" t="s">
        <v>957</v>
      </c>
      <c r="C574" s="166" t="s">
        <v>21</v>
      </c>
      <c r="D574" s="166" t="s">
        <v>22</v>
      </c>
      <c r="E574" s="170" t="s">
        <v>863</v>
      </c>
      <c r="F574" s="168">
        <v>0</v>
      </c>
      <c r="G574" s="162">
        <v>30</v>
      </c>
      <c r="H574" s="163">
        <f t="shared" si="49"/>
        <v>0</v>
      </c>
      <c r="I574" s="163">
        <f t="shared" si="50"/>
        <v>0</v>
      </c>
      <c r="J574" s="162">
        <v>3</v>
      </c>
      <c r="K574" s="162">
        <v>33.33</v>
      </c>
      <c r="L574" s="162">
        <f t="shared" si="51"/>
        <v>36</v>
      </c>
      <c r="M574" s="162">
        <v>36</v>
      </c>
      <c r="N574" s="162">
        <v>0</v>
      </c>
      <c r="O574" s="162">
        <f t="shared" si="52"/>
        <v>0</v>
      </c>
      <c r="P574" s="164">
        <f t="shared" si="53"/>
        <v>0</v>
      </c>
      <c r="Q574" s="165">
        <f t="shared" si="54"/>
        <v>0</v>
      </c>
    </row>
    <row r="575" spans="1:17" s="154" customFormat="1">
      <c r="A575" s="230">
        <v>51501</v>
      </c>
      <c r="B575" s="174" t="s">
        <v>958</v>
      </c>
      <c r="C575" s="166" t="s">
        <v>21</v>
      </c>
      <c r="D575" s="166" t="s">
        <v>22</v>
      </c>
      <c r="E575" s="170" t="s">
        <v>830</v>
      </c>
      <c r="F575" s="168">
        <v>0</v>
      </c>
      <c r="G575" s="162">
        <v>30</v>
      </c>
      <c r="H575" s="163">
        <f t="shared" si="49"/>
        <v>0</v>
      </c>
      <c r="I575" s="163">
        <f t="shared" si="50"/>
        <v>0</v>
      </c>
      <c r="J575" s="162">
        <v>3</v>
      </c>
      <c r="K575" s="162">
        <v>33.33</v>
      </c>
      <c r="L575" s="162">
        <f t="shared" si="51"/>
        <v>36</v>
      </c>
      <c r="M575" s="162">
        <v>36</v>
      </c>
      <c r="N575" s="162">
        <v>0</v>
      </c>
      <c r="O575" s="162">
        <f t="shared" si="52"/>
        <v>0</v>
      </c>
      <c r="P575" s="164">
        <f t="shared" si="53"/>
        <v>0</v>
      </c>
      <c r="Q575" s="165">
        <f t="shared" si="54"/>
        <v>0</v>
      </c>
    </row>
    <row r="576" spans="1:17" s="154" customFormat="1">
      <c r="A576" s="230">
        <v>51501</v>
      </c>
      <c r="B576" s="174" t="s">
        <v>959</v>
      </c>
      <c r="C576" s="166" t="s">
        <v>21</v>
      </c>
      <c r="D576" s="166" t="s">
        <v>22</v>
      </c>
      <c r="E576" s="170" t="s">
        <v>827</v>
      </c>
      <c r="F576" s="168">
        <v>0</v>
      </c>
      <c r="G576" s="162">
        <v>30</v>
      </c>
      <c r="H576" s="163">
        <f t="shared" si="49"/>
        <v>0</v>
      </c>
      <c r="I576" s="163">
        <f t="shared" si="50"/>
        <v>0</v>
      </c>
      <c r="J576" s="162">
        <v>3</v>
      </c>
      <c r="K576" s="162">
        <v>33.33</v>
      </c>
      <c r="L576" s="162">
        <f t="shared" si="51"/>
        <v>36</v>
      </c>
      <c r="M576" s="162">
        <v>36</v>
      </c>
      <c r="N576" s="162">
        <v>0</v>
      </c>
      <c r="O576" s="162">
        <f t="shared" si="52"/>
        <v>0</v>
      </c>
      <c r="P576" s="164">
        <f t="shared" si="53"/>
        <v>0</v>
      </c>
      <c r="Q576" s="165">
        <f t="shared" si="54"/>
        <v>0</v>
      </c>
    </row>
    <row r="577" spans="1:17" s="154" customFormat="1">
      <c r="A577" s="230">
        <v>51501</v>
      </c>
      <c r="B577" s="174" t="s">
        <v>960</v>
      </c>
      <c r="C577" s="166" t="s">
        <v>21</v>
      </c>
      <c r="D577" s="166" t="s">
        <v>22</v>
      </c>
      <c r="E577" s="170" t="s">
        <v>911</v>
      </c>
      <c r="F577" s="168">
        <v>0</v>
      </c>
      <c r="G577" s="162">
        <v>30</v>
      </c>
      <c r="H577" s="163">
        <f t="shared" si="49"/>
        <v>0</v>
      </c>
      <c r="I577" s="163">
        <f t="shared" si="50"/>
        <v>0</v>
      </c>
      <c r="J577" s="162">
        <v>3</v>
      </c>
      <c r="K577" s="162">
        <v>33.33</v>
      </c>
      <c r="L577" s="162">
        <f t="shared" si="51"/>
        <v>36</v>
      </c>
      <c r="M577" s="162">
        <v>36</v>
      </c>
      <c r="N577" s="162">
        <v>0</v>
      </c>
      <c r="O577" s="162">
        <f t="shared" si="52"/>
        <v>0</v>
      </c>
      <c r="P577" s="164">
        <f t="shared" si="53"/>
        <v>0</v>
      </c>
      <c r="Q577" s="165">
        <f t="shared" si="54"/>
        <v>0</v>
      </c>
    </row>
    <row r="578" spans="1:17" s="154" customFormat="1">
      <c r="A578" s="230">
        <v>51501</v>
      </c>
      <c r="B578" s="174" t="s">
        <v>961</v>
      </c>
      <c r="C578" s="166" t="s">
        <v>21</v>
      </c>
      <c r="D578" s="174" t="s">
        <v>947</v>
      </c>
      <c r="E578" s="170" t="s">
        <v>847</v>
      </c>
      <c r="F578" s="168">
        <v>10120</v>
      </c>
      <c r="G578" s="162">
        <v>30</v>
      </c>
      <c r="H578" s="163">
        <f t="shared" si="49"/>
        <v>3036</v>
      </c>
      <c r="I578" s="163">
        <f t="shared" si="50"/>
        <v>7084</v>
      </c>
      <c r="J578" s="162">
        <v>3</v>
      </c>
      <c r="K578" s="162">
        <v>33.33</v>
      </c>
      <c r="L578" s="162">
        <f t="shared" si="51"/>
        <v>36</v>
      </c>
      <c r="M578" s="162">
        <v>36</v>
      </c>
      <c r="N578" s="162">
        <v>0</v>
      </c>
      <c r="O578" s="162">
        <f t="shared" si="52"/>
        <v>196.77777777777777</v>
      </c>
      <c r="P578" s="164">
        <f t="shared" si="53"/>
        <v>7084</v>
      </c>
      <c r="Q578" s="165">
        <f t="shared" si="54"/>
        <v>3036</v>
      </c>
    </row>
    <row r="579" spans="1:17" s="154" customFormat="1">
      <c r="A579" s="230">
        <v>51501</v>
      </c>
      <c r="B579" s="174" t="s">
        <v>962</v>
      </c>
      <c r="C579" s="166" t="s">
        <v>21</v>
      </c>
      <c r="D579" s="174" t="s">
        <v>947</v>
      </c>
      <c r="E579" s="170" t="s">
        <v>863</v>
      </c>
      <c r="F579" s="168">
        <v>0</v>
      </c>
      <c r="G579" s="162">
        <v>30</v>
      </c>
      <c r="H579" s="163">
        <f t="shared" si="49"/>
        <v>0</v>
      </c>
      <c r="I579" s="163">
        <f t="shared" si="50"/>
        <v>0</v>
      </c>
      <c r="J579" s="162">
        <v>3</v>
      </c>
      <c r="K579" s="162">
        <v>33.33</v>
      </c>
      <c r="L579" s="162">
        <f t="shared" si="51"/>
        <v>36</v>
      </c>
      <c r="M579" s="162">
        <v>36</v>
      </c>
      <c r="N579" s="162">
        <v>0</v>
      </c>
      <c r="O579" s="162">
        <f t="shared" si="52"/>
        <v>0</v>
      </c>
      <c r="P579" s="164">
        <f t="shared" si="53"/>
        <v>0</v>
      </c>
      <c r="Q579" s="165">
        <f t="shared" si="54"/>
        <v>0</v>
      </c>
    </row>
    <row r="580" spans="1:17" s="154" customFormat="1">
      <c r="A580" s="230">
        <v>51501</v>
      </c>
      <c r="B580" s="174" t="s">
        <v>963</v>
      </c>
      <c r="C580" s="166" t="s">
        <v>21</v>
      </c>
      <c r="D580" s="174" t="s">
        <v>947</v>
      </c>
      <c r="E580" s="170" t="s">
        <v>830</v>
      </c>
      <c r="F580" s="168">
        <v>0</v>
      </c>
      <c r="G580" s="162">
        <v>30</v>
      </c>
      <c r="H580" s="163">
        <f t="shared" si="49"/>
        <v>0</v>
      </c>
      <c r="I580" s="163">
        <f t="shared" si="50"/>
        <v>0</v>
      </c>
      <c r="J580" s="162">
        <v>3</v>
      </c>
      <c r="K580" s="162">
        <v>33.33</v>
      </c>
      <c r="L580" s="162">
        <f t="shared" si="51"/>
        <v>36</v>
      </c>
      <c r="M580" s="162">
        <v>36</v>
      </c>
      <c r="N580" s="162">
        <v>0</v>
      </c>
      <c r="O580" s="162">
        <f t="shared" si="52"/>
        <v>0</v>
      </c>
      <c r="P580" s="164">
        <f t="shared" si="53"/>
        <v>0</v>
      </c>
      <c r="Q580" s="165">
        <f t="shared" si="54"/>
        <v>0</v>
      </c>
    </row>
    <row r="581" spans="1:17" s="154" customFormat="1">
      <c r="A581" s="230">
        <v>51501</v>
      </c>
      <c r="B581" s="174" t="s">
        <v>964</v>
      </c>
      <c r="C581" s="166" t="s">
        <v>21</v>
      </c>
      <c r="D581" s="174" t="s">
        <v>947</v>
      </c>
      <c r="E581" s="170" t="s">
        <v>827</v>
      </c>
      <c r="F581" s="168">
        <v>0</v>
      </c>
      <c r="G581" s="162">
        <v>30</v>
      </c>
      <c r="H581" s="163">
        <f t="shared" si="49"/>
        <v>0</v>
      </c>
      <c r="I581" s="163">
        <f t="shared" si="50"/>
        <v>0</v>
      </c>
      <c r="J581" s="162">
        <v>3</v>
      </c>
      <c r="K581" s="162">
        <v>33.33</v>
      </c>
      <c r="L581" s="162">
        <f t="shared" si="51"/>
        <v>36</v>
      </c>
      <c r="M581" s="162">
        <v>36</v>
      </c>
      <c r="N581" s="162">
        <v>0</v>
      </c>
      <c r="O581" s="162">
        <f t="shared" si="52"/>
        <v>0</v>
      </c>
      <c r="P581" s="164">
        <f t="shared" si="53"/>
        <v>0</v>
      </c>
      <c r="Q581" s="165">
        <f t="shared" si="54"/>
        <v>0</v>
      </c>
    </row>
    <row r="582" spans="1:17" s="154" customFormat="1">
      <c r="A582" s="230">
        <v>51501</v>
      </c>
      <c r="B582" s="174" t="s">
        <v>965</v>
      </c>
      <c r="C582" s="166" t="s">
        <v>21</v>
      </c>
      <c r="D582" s="174" t="s">
        <v>947</v>
      </c>
      <c r="E582" s="170" t="s">
        <v>911</v>
      </c>
      <c r="F582" s="168">
        <v>0</v>
      </c>
      <c r="G582" s="162">
        <v>30</v>
      </c>
      <c r="H582" s="163">
        <f t="shared" si="49"/>
        <v>0</v>
      </c>
      <c r="I582" s="163">
        <f t="shared" si="50"/>
        <v>0</v>
      </c>
      <c r="J582" s="162">
        <v>3</v>
      </c>
      <c r="K582" s="162">
        <v>33.33</v>
      </c>
      <c r="L582" s="162">
        <f t="shared" si="51"/>
        <v>36</v>
      </c>
      <c r="M582" s="162">
        <v>36</v>
      </c>
      <c r="N582" s="162">
        <v>0</v>
      </c>
      <c r="O582" s="162">
        <f t="shared" si="52"/>
        <v>0</v>
      </c>
      <c r="P582" s="164">
        <f t="shared" si="53"/>
        <v>0</v>
      </c>
      <c r="Q582" s="165">
        <f t="shared" si="54"/>
        <v>0</v>
      </c>
    </row>
    <row r="583" spans="1:17" s="154" customFormat="1">
      <c r="A583" s="230">
        <v>51501</v>
      </c>
      <c r="B583" s="174" t="s">
        <v>966</v>
      </c>
      <c r="C583" s="166" t="s">
        <v>21</v>
      </c>
      <c r="D583" s="174" t="s">
        <v>933</v>
      </c>
      <c r="E583" s="170" t="s">
        <v>867</v>
      </c>
      <c r="F583" s="168">
        <v>8970</v>
      </c>
      <c r="G583" s="162">
        <v>30</v>
      </c>
      <c r="H583" s="163">
        <f t="shared" si="49"/>
        <v>2691</v>
      </c>
      <c r="I583" s="163">
        <f t="shared" si="50"/>
        <v>6279</v>
      </c>
      <c r="J583" s="162">
        <v>3</v>
      </c>
      <c r="K583" s="162">
        <v>33.33</v>
      </c>
      <c r="L583" s="162">
        <f t="shared" si="51"/>
        <v>36</v>
      </c>
      <c r="M583" s="162">
        <v>36</v>
      </c>
      <c r="N583" s="162">
        <v>0</v>
      </c>
      <c r="O583" s="162">
        <f t="shared" si="52"/>
        <v>174.41666666666666</v>
      </c>
      <c r="P583" s="164">
        <f t="shared" si="53"/>
        <v>6279</v>
      </c>
      <c r="Q583" s="165">
        <f t="shared" si="54"/>
        <v>2691</v>
      </c>
    </row>
    <row r="584" spans="1:17" s="154" customFormat="1">
      <c r="A584" s="230">
        <v>51501</v>
      </c>
      <c r="B584" s="174" t="s">
        <v>967</v>
      </c>
      <c r="C584" s="166" t="s">
        <v>21</v>
      </c>
      <c r="D584" s="174" t="s">
        <v>933</v>
      </c>
      <c r="E584" s="170" t="s">
        <v>911</v>
      </c>
      <c r="F584" s="168">
        <v>0</v>
      </c>
      <c r="G584" s="162">
        <v>30</v>
      </c>
      <c r="H584" s="163">
        <f t="shared" ref="H584:H647" si="55">F584*G584%</f>
        <v>0</v>
      </c>
      <c r="I584" s="163">
        <f t="shared" ref="I584:I647" si="56">F584-H584</f>
        <v>0</v>
      </c>
      <c r="J584" s="162">
        <v>3</v>
      </c>
      <c r="K584" s="162">
        <v>33.33</v>
      </c>
      <c r="L584" s="162">
        <f t="shared" ref="L584:L647" si="57">J584*12</f>
        <v>36</v>
      </c>
      <c r="M584" s="162">
        <v>36</v>
      </c>
      <c r="N584" s="162">
        <v>0</v>
      </c>
      <c r="O584" s="162">
        <f t="shared" ref="O584:O647" si="58">I584/L584</f>
        <v>0</v>
      </c>
      <c r="P584" s="164">
        <f t="shared" ref="P584:P647" si="59">O584*M584</f>
        <v>0</v>
      </c>
      <c r="Q584" s="165">
        <f t="shared" ref="Q584:Q647" si="60">F584-P584</f>
        <v>0</v>
      </c>
    </row>
    <row r="585" spans="1:17" s="154" customFormat="1">
      <c r="A585" s="230">
        <v>51501</v>
      </c>
      <c r="B585" s="166" t="s">
        <v>968</v>
      </c>
      <c r="C585" s="166" t="s">
        <v>21</v>
      </c>
      <c r="D585" s="177" t="s">
        <v>969</v>
      </c>
      <c r="E585" s="176" t="s">
        <v>970</v>
      </c>
      <c r="F585" s="171">
        <v>1738.26</v>
      </c>
      <c r="G585" s="162">
        <v>30</v>
      </c>
      <c r="H585" s="163">
        <f t="shared" si="55"/>
        <v>521.47799999999995</v>
      </c>
      <c r="I585" s="163">
        <f t="shared" si="56"/>
        <v>1216.7820000000002</v>
      </c>
      <c r="J585" s="162">
        <v>3</v>
      </c>
      <c r="K585" s="162">
        <v>33.33</v>
      </c>
      <c r="L585" s="162">
        <f t="shared" si="57"/>
        <v>36</v>
      </c>
      <c r="M585" s="162">
        <v>36</v>
      </c>
      <c r="N585" s="162">
        <v>0</v>
      </c>
      <c r="O585" s="162">
        <f t="shared" si="58"/>
        <v>33.799500000000002</v>
      </c>
      <c r="P585" s="164">
        <f t="shared" si="59"/>
        <v>1216.7820000000002</v>
      </c>
      <c r="Q585" s="165">
        <f t="shared" si="60"/>
        <v>521.47799999999984</v>
      </c>
    </row>
    <row r="586" spans="1:17" s="154" customFormat="1">
      <c r="A586" s="230">
        <v>51501</v>
      </c>
      <c r="B586" s="174" t="s">
        <v>971</v>
      </c>
      <c r="C586" s="166" t="s">
        <v>21</v>
      </c>
      <c r="D586" s="174" t="s">
        <v>933</v>
      </c>
      <c r="E586" s="170" t="s">
        <v>867</v>
      </c>
      <c r="F586" s="168">
        <v>8970</v>
      </c>
      <c r="G586" s="162">
        <v>30</v>
      </c>
      <c r="H586" s="163">
        <f t="shared" si="55"/>
        <v>2691</v>
      </c>
      <c r="I586" s="163">
        <f t="shared" si="56"/>
        <v>6279</v>
      </c>
      <c r="J586" s="162">
        <v>3</v>
      </c>
      <c r="K586" s="162">
        <v>33.33</v>
      </c>
      <c r="L586" s="162">
        <f t="shared" si="57"/>
        <v>36</v>
      </c>
      <c r="M586" s="162">
        <v>36</v>
      </c>
      <c r="N586" s="162">
        <v>0</v>
      </c>
      <c r="O586" s="162">
        <f t="shared" si="58"/>
        <v>174.41666666666666</v>
      </c>
      <c r="P586" s="164">
        <f t="shared" si="59"/>
        <v>6279</v>
      </c>
      <c r="Q586" s="165">
        <f t="shared" si="60"/>
        <v>2691</v>
      </c>
    </row>
    <row r="587" spans="1:17" s="154" customFormat="1">
      <c r="A587" s="230">
        <v>51501</v>
      </c>
      <c r="B587" s="174" t="s">
        <v>972</v>
      </c>
      <c r="C587" s="166" t="s">
        <v>21</v>
      </c>
      <c r="D587" s="174" t="s">
        <v>933</v>
      </c>
      <c r="E587" s="170" t="s">
        <v>830</v>
      </c>
      <c r="F587" s="168">
        <v>0</v>
      </c>
      <c r="G587" s="162">
        <v>30</v>
      </c>
      <c r="H587" s="163">
        <f t="shared" si="55"/>
        <v>0</v>
      </c>
      <c r="I587" s="163">
        <f t="shared" si="56"/>
        <v>0</v>
      </c>
      <c r="J587" s="162">
        <v>3</v>
      </c>
      <c r="K587" s="162">
        <v>33.33</v>
      </c>
      <c r="L587" s="162">
        <f t="shared" si="57"/>
        <v>36</v>
      </c>
      <c r="M587" s="162">
        <v>36</v>
      </c>
      <c r="N587" s="162">
        <v>0</v>
      </c>
      <c r="O587" s="162">
        <f t="shared" si="58"/>
        <v>0</v>
      </c>
      <c r="P587" s="164">
        <f t="shared" si="59"/>
        <v>0</v>
      </c>
      <c r="Q587" s="165">
        <f t="shared" si="60"/>
        <v>0</v>
      </c>
    </row>
    <row r="588" spans="1:17" s="154" customFormat="1">
      <c r="A588" s="230">
        <v>51501</v>
      </c>
      <c r="B588" s="174" t="s">
        <v>973</v>
      </c>
      <c r="C588" s="166" t="s">
        <v>21</v>
      </c>
      <c r="D588" s="174" t="s">
        <v>933</v>
      </c>
      <c r="E588" s="170" t="s">
        <v>827</v>
      </c>
      <c r="F588" s="168">
        <v>0</v>
      </c>
      <c r="G588" s="162">
        <v>30</v>
      </c>
      <c r="H588" s="163">
        <f t="shared" si="55"/>
        <v>0</v>
      </c>
      <c r="I588" s="163">
        <f t="shared" si="56"/>
        <v>0</v>
      </c>
      <c r="J588" s="162">
        <v>3</v>
      </c>
      <c r="K588" s="162">
        <v>33.33</v>
      </c>
      <c r="L588" s="162">
        <f t="shared" si="57"/>
        <v>36</v>
      </c>
      <c r="M588" s="162">
        <v>36</v>
      </c>
      <c r="N588" s="162">
        <v>0</v>
      </c>
      <c r="O588" s="162">
        <f t="shared" si="58"/>
        <v>0</v>
      </c>
      <c r="P588" s="164">
        <f t="shared" si="59"/>
        <v>0</v>
      </c>
      <c r="Q588" s="165">
        <f t="shared" si="60"/>
        <v>0</v>
      </c>
    </row>
    <row r="589" spans="1:17" s="154" customFormat="1">
      <c r="A589" s="230">
        <v>51501</v>
      </c>
      <c r="B589" s="174" t="s">
        <v>974</v>
      </c>
      <c r="C589" s="166" t="s">
        <v>21</v>
      </c>
      <c r="D589" s="174" t="s">
        <v>933</v>
      </c>
      <c r="E589" s="170" t="s">
        <v>911</v>
      </c>
      <c r="F589" s="168">
        <v>0</v>
      </c>
      <c r="G589" s="162">
        <v>30</v>
      </c>
      <c r="H589" s="163">
        <f t="shared" si="55"/>
        <v>0</v>
      </c>
      <c r="I589" s="163">
        <f t="shared" si="56"/>
        <v>0</v>
      </c>
      <c r="J589" s="162">
        <v>3</v>
      </c>
      <c r="K589" s="162">
        <v>33.33</v>
      </c>
      <c r="L589" s="162">
        <f t="shared" si="57"/>
        <v>36</v>
      </c>
      <c r="M589" s="162">
        <v>36</v>
      </c>
      <c r="N589" s="162">
        <v>0</v>
      </c>
      <c r="O589" s="162">
        <f t="shared" si="58"/>
        <v>0</v>
      </c>
      <c r="P589" s="164">
        <f t="shared" si="59"/>
        <v>0</v>
      </c>
      <c r="Q589" s="165">
        <f t="shared" si="60"/>
        <v>0</v>
      </c>
    </row>
    <row r="590" spans="1:17" s="154" customFormat="1">
      <c r="A590" s="230">
        <v>51501</v>
      </c>
      <c r="B590" s="174" t="s">
        <v>975</v>
      </c>
      <c r="C590" s="166" t="s">
        <v>21</v>
      </c>
      <c r="D590" s="174" t="s">
        <v>933</v>
      </c>
      <c r="E590" s="170" t="s">
        <v>867</v>
      </c>
      <c r="F590" s="183">
        <v>8970</v>
      </c>
      <c r="G590" s="162">
        <v>30</v>
      </c>
      <c r="H590" s="163">
        <f t="shared" si="55"/>
        <v>2691</v>
      </c>
      <c r="I590" s="163">
        <f t="shared" si="56"/>
        <v>6279</v>
      </c>
      <c r="J590" s="162">
        <v>3</v>
      </c>
      <c r="K590" s="162">
        <v>33.33</v>
      </c>
      <c r="L590" s="162">
        <f t="shared" si="57"/>
        <v>36</v>
      </c>
      <c r="M590" s="162">
        <v>36</v>
      </c>
      <c r="N590" s="162">
        <v>0</v>
      </c>
      <c r="O590" s="162">
        <f t="shared" si="58"/>
        <v>174.41666666666666</v>
      </c>
      <c r="P590" s="164">
        <f t="shared" si="59"/>
        <v>6279</v>
      </c>
      <c r="Q590" s="165">
        <f t="shared" si="60"/>
        <v>2691</v>
      </c>
    </row>
    <row r="591" spans="1:17" s="154" customFormat="1">
      <c r="A591" s="230">
        <v>51501</v>
      </c>
      <c r="B591" s="174" t="s">
        <v>976</v>
      </c>
      <c r="C591" s="166" t="s">
        <v>21</v>
      </c>
      <c r="D591" s="174" t="s">
        <v>933</v>
      </c>
      <c r="E591" s="170" t="s">
        <v>863</v>
      </c>
      <c r="F591" s="183">
        <v>0</v>
      </c>
      <c r="G591" s="162">
        <v>30</v>
      </c>
      <c r="H591" s="163">
        <f t="shared" si="55"/>
        <v>0</v>
      </c>
      <c r="I591" s="163">
        <f t="shared" si="56"/>
        <v>0</v>
      </c>
      <c r="J591" s="162">
        <v>3</v>
      </c>
      <c r="K591" s="162">
        <v>33.33</v>
      </c>
      <c r="L591" s="162">
        <f t="shared" si="57"/>
        <v>36</v>
      </c>
      <c r="M591" s="162">
        <v>36</v>
      </c>
      <c r="N591" s="162">
        <v>0</v>
      </c>
      <c r="O591" s="162">
        <f t="shared" si="58"/>
        <v>0</v>
      </c>
      <c r="P591" s="164">
        <f t="shared" si="59"/>
        <v>0</v>
      </c>
      <c r="Q591" s="165">
        <f t="shared" si="60"/>
        <v>0</v>
      </c>
    </row>
    <row r="592" spans="1:17" s="154" customFormat="1">
      <c r="A592" s="230">
        <v>51501</v>
      </c>
      <c r="B592" s="174" t="s">
        <v>977</v>
      </c>
      <c r="C592" s="166" t="s">
        <v>21</v>
      </c>
      <c r="D592" s="174" t="s">
        <v>933</v>
      </c>
      <c r="E592" s="170" t="s">
        <v>830</v>
      </c>
      <c r="F592" s="183">
        <v>0</v>
      </c>
      <c r="G592" s="162">
        <v>30</v>
      </c>
      <c r="H592" s="163">
        <f t="shared" si="55"/>
        <v>0</v>
      </c>
      <c r="I592" s="163">
        <f t="shared" si="56"/>
        <v>0</v>
      </c>
      <c r="J592" s="162">
        <v>3</v>
      </c>
      <c r="K592" s="162">
        <v>33.33</v>
      </c>
      <c r="L592" s="162">
        <f t="shared" si="57"/>
        <v>36</v>
      </c>
      <c r="M592" s="162">
        <v>36</v>
      </c>
      <c r="N592" s="162">
        <v>0</v>
      </c>
      <c r="O592" s="162">
        <f t="shared" si="58"/>
        <v>0</v>
      </c>
      <c r="P592" s="164">
        <f t="shared" si="59"/>
        <v>0</v>
      </c>
      <c r="Q592" s="165">
        <f t="shared" si="60"/>
        <v>0</v>
      </c>
    </row>
    <row r="593" spans="1:17" s="154" customFormat="1">
      <c r="A593" s="230">
        <v>51501</v>
      </c>
      <c r="B593" s="174" t="s">
        <v>978</v>
      </c>
      <c r="C593" s="166" t="s">
        <v>21</v>
      </c>
      <c r="D593" s="174" t="s">
        <v>933</v>
      </c>
      <c r="E593" s="170" t="s">
        <v>827</v>
      </c>
      <c r="F593" s="183">
        <v>0</v>
      </c>
      <c r="G593" s="162">
        <v>30</v>
      </c>
      <c r="H593" s="163">
        <f t="shared" si="55"/>
        <v>0</v>
      </c>
      <c r="I593" s="163">
        <f t="shared" si="56"/>
        <v>0</v>
      </c>
      <c r="J593" s="162">
        <v>3</v>
      </c>
      <c r="K593" s="162">
        <v>33.33</v>
      </c>
      <c r="L593" s="162">
        <f t="shared" si="57"/>
        <v>36</v>
      </c>
      <c r="M593" s="162">
        <v>36</v>
      </c>
      <c r="N593" s="162">
        <v>0</v>
      </c>
      <c r="O593" s="162">
        <f t="shared" si="58"/>
        <v>0</v>
      </c>
      <c r="P593" s="164">
        <f t="shared" si="59"/>
        <v>0</v>
      </c>
      <c r="Q593" s="165">
        <f t="shared" si="60"/>
        <v>0</v>
      </c>
    </row>
    <row r="594" spans="1:17" s="154" customFormat="1">
      <c r="A594" s="230">
        <v>51501</v>
      </c>
      <c r="B594" s="174" t="s">
        <v>979</v>
      </c>
      <c r="C594" s="166" t="s">
        <v>21</v>
      </c>
      <c r="D594" s="174" t="s">
        <v>933</v>
      </c>
      <c r="E594" s="170" t="s">
        <v>911</v>
      </c>
      <c r="F594" s="183">
        <v>0</v>
      </c>
      <c r="G594" s="162">
        <v>30</v>
      </c>
      <c r="H594" s="163">
        <f t="shared" si="55"/>
        <v>0</v>
      </c>
      <c r="I594" s="163">
        <f t="shared" si="56"/>
        <v>0</v>
      </c>
      <c r="J594" s="162">
        <v>3</v>
      </c>
      <c r="K594" s="162">
        <v>33.33</v>
      </c>
      <c r="L594" s="162">
        <f t="shared" si="57"/>
        <v>36</v>
      </c>
      <c r="M594" s="162">
        <v>36</v>
      </c>
      <c r="N594" s="162">
        <v>0</v>
      </c>
      <c r="O594" s="162">
        <f t="shared" si="58"/>
        <v>0</v>
      </c>
      <c r="P594" s="164">
        <f t="shared" si="59"/>
        <v>0</v>
      </c>
      <c r="Q594" s="165">
        <f t="shared" si="60"/>
        <v>0</v>
      </c>
    </row>
    <row r="595" spans="1:17" s="154" customFormat="1">
      <c r="A595" s="230">
        <v>51501</v>
      </c>
      <c r="B595" s="174" t="s">
        <v>980</v>
      </c>
      <c r="C595" s="166" t="s">
        <v>21</v>
      </c>
      <c r="D595" s="174" t="s">
        <v>945</v>
      </c>
      <c r="E595" s="170" t="s">
        <v>869</v>
      </c>
      <c r="F595" s="183">
        <v>1250</v>
      </c>
      <c r="G595" s="162">
        <v>30</v>
      </c>
      <c r="H595" s="163">
        <f t="shared" si="55"/>
        <v>375</v>
      </c>
      <c r="I595" s="163">
        <f t="shared" si="56"/>
        <v>875</v>
      </c>
      <c r="J595" s="162">
        <v>3</v>
      </c>
      <c r="K595" s="162">
        <v>33.33</v>
      </c>
      <c r="L595" s="162">
        <f t="shared" si="57"/>
        <v>36</v>
      </c>
      <c r="M595" s="162">
        <v>36</v>
      </c>
      <c r="N595" s="162">
        <v>0</v>
      </c>
      <c r="O595" s="162">
        <f t="shared" si="58"/>
        <v>24.305555555555557</v>
      </c>
      <c r="P595" s="164">
        <f t="shared" si="59"/>
        <v>875</v>
      </c>
      <c r="Q595" s="165">
        <f t="shared" si="60"/>
        <v>375</v>
      </c>
    </row>
    <row r="596" spans="1:17" s="154" customFormat="1">
      <c r="A596" s="230">
        <v>51501</v>
      </c>
      <c r="B596" s="174" t="s">
        <v>981</v>
      </c>
      <c r="C596" s="166" t="s">
        <v>21</v>
      </c>
      <c r="D596" s="174" t="s">
        <v>933</v>
      </c>
      <c r="E596" s="170" t="s">
        <v>867</v>
      </c>
      <c r="F596" s="168">
        <v>8970</v>
      </c>
      <c r="G596" s="162">
        <v>30</v>
      </c>
      <c r="H596" s="163">
        <f t="shared" si="55"/>
        <v>2691</v>
      </c>
      <c r="I596" s="163">
        <f t="shared" si="56"/>
        <v>6279</v>
      </c>
      <c r="J596" s="162">
        <v>3</v>
      </c>
      <c r="K596" s="162">
        <v>33.33</v>
      </c>
      <c r="L596" s="162">
        <f t="shared" si="57"/>
        <v>36</v>
      </c>
      <c r="M596" s="162">
        <v>36</v>
      </c>
      <c r="N596" s="162">
        <v>0</v>
      </c>
      <c r="O596" s="162">
        <f t="shared" si="58"/>
        <v>174.41666666666666</v>
      </c>
      <c r="P596" s="164">
        <f t="shared" si="59"/>
        <v>6279</v>
      </c>
      <c r="Q596" s="165">
        <f t="shared" si="60"/>
        <v>2691</v>
      </c>
    </row>
    <row r="597" spans="1:17" s="154" customFormat="1">
      <c r="A597" s="230">
        <v>51501</v>
      </c>
      <c r="B597" s="174" t="s">
        <v>982</v>
      </c>
      <c r="C597" s="166" t="s">
        <v>21</v>
      </c>
      <c r="D597" s="174" t="s">
        <v>933</v>
      </c>
      <c r="E597" s="170" t="s">
        <v>827</v>
      </c>
      <c r="F597" s="168">
        <v>0</v>
      </c>
      <c r="G597" s="162">
        <v>30</v>
      </c>
      <c r="H597" s="163">
        <f t="shared" si="55"/>
        <v>0</v>
      </c>
      <c r="I597" s="163">
        <f t="shared" si="56"/>
        <v>0</v>
      </c>
      <c r="J597" s="162">
        <v>3</v>
      </c>
      <c r="K597" s="162">
        <v>33.33</v>
      </c>
      <c r="L597" s="162">
        <f t="shared" si="57"/>
        <v>36</v>
      </c>
      <c r="M597" s="162">
        <v>36</v>
      </c>
      <c r="N597" s="162">
        <v>0</v>
      </c>
      <c r="O597" s="162">
        <f t="shared" si="58"/>
        <v>0</v>
      </c>
      <c r="P597" s="164">
        <f t="shared" si="59"/>
        <v>0</v>
      </c>
      <c r="Q597" s="165">
        <f t="shared" si="60"/>
        <v>0</v>
      </c>
    </row>
    <row r="598" spans="1:17" s="154" customFormat="1">
      <c r="A598" s="230">
        <v>51501</v>
      </c>
      <c r="B598" s="174" t="s">
        <v>983</v>
      </c>
      <c r="C598" s="166" t="s">
        <v>21</v>
      </c>
      <c r="D598" s="174" t="s">
        <v>933</v>
      </c>
      <c r="E598" s="170" t="s">
        <v>911</v>
      </c>
      <c r="F598" s="168">
        <v>0</v>
      </c>
      <c r="G598" s="162">
        <v>30</v>
      </c>
      <c r="H598" s="163">
        <f t="shared" si="55"/>
        <v>0</v>
      </c>
      <c r="I598" s="163">
        <f t="shared" si="56"/>
        <v>0</v>
      </c>
      <c r="J598" s="162">
        <v>3</v>
      </c>
      <c r="K598" s="162">
        <v>33.33</v>
      </c>
      <c r="L598" s="162">
        <f t="shared" si="57"/>
        <v>36</v>
      </c>
      <c r="M598" s="162">
        <v>36</v>
      </c>
      <c r="N598" s="162">
        <v>0</v>
      </c>
      <c r="O598" s="162">
        <f t="shared" si="58"/>
        <v>0</v>
      </c>
      <c r="P598" s="164">
        <f t="shared" si="59"/>
        <v>0</v>
      </c>
      <c r="Q598" s="165">
        <f t="shared" si="60"/>
        <v>0</v>
      </c>
    </row>
    <row r="599" spans="1:17" s="154" customFormat="1">
      <c r="A599" s="230">
        <v>51501</v>
      </c>
      <c r="B599" s="174" t="s">
        <v>984</v>
      </c>
      <c r="C599" s="166" t="s">
        <v>21</v>
      </c>
      <c r="D599" s="174" t="s">
        <v>933</v>
      </c>
      <c r="E599" s="170" t="s">
        <v>827</v>
      </c>
      <c r="F599" s="183">
        <v>0</v>
      </c>
      <c r="G599" s="162">
        <v>30</v>
      </c>
      <c r="H599" s="163">
        <f t="shared" si="55"/>
        <v>0</v>
      </c>
      <c r="I599" s="163">
        <f t="shared" si="56"/>
        <v>0</v>
      </c>
      <c r="J599" s="162">
        <v>3</v>
      </c>
      <c r="K599" s="162">
        <v>33.33</v>
      </c>
      <c r="L599" s="162">
        <f t="shared" si="57"/>
        <v>36</v>
      </c>
      <c r="M599" s="162">
        <v>36</v>
      </c>
      <c r="N599" s="162">
        <v>0</v>
      </c>
      <c r="O599" s="162">
        <f t="shared" si="58"/>
        <v>0</v>
      </c>
      <c r="P599" s="164">
        <f t="shared" si="59"/>
        <v>0</v>
      </c>
      <c r="Q599" s="165">
        <f t="shared" si="60"/>
        <v>0</v>
      </c>
    </row>
    <row r="600" spans="1:17" s="154" customFormat="1">
      <c r="A600" s="230">
        <v>51501</v>
      </c>
      <c r="B600" s="174" t="s">
        <v>985</v>
      </c>
      <c r="C600" s="166" t="s">
        <v>21</v>
      </c>
      <c r="D600" s="174" t="s">
        <v>945</v>
      </c>
      <c r="E600" s="170" t="s">
        <v>943</v>
      </c>
      <c r="F600" s="168">
        <v>6113</v>
      </c>
      <c r="G600" s="162">
        <v>30</v>
      </c>
      <c r="H600" s="163">
        <f t="shared" si="55"/>
        <v>1833.8999999999999</v>
      </c>
      <c r="I600" s="163">
        <f t="shared" si="56"/>
        <v>4279.1000000000004</v>
      </c>
      <c r="J600" s="162">
        <v>3</v>
      </c>
      <c r="K600" s="162">
        <v>33.33</v>
      </c>
      <c r="L600" s="162">
        <f t="shared" si="57"/>
        <v>36</v>
      </c>
      <c r="M600" s="162">
        <v>36</v>
      </c>
      <c r="N600" s="162">
        <v>0</v>
      </c>
      <c r="O600" s="162">
        <f t="shared" si="58"/>
        <v>118.86388888888889</v>
      </c>
      <c r="P600" s="164">
        <f t="shared" si="59"/>
        <v>4279.1000000000004</v>
      </c>
      <c r="Q600" s="165">
        <f t="shared" si="60"/>
        <v>1833.8999999999996</v>
      </c>
    </row>
    <row r="601" spans="1:17" s="154" customFormat="1">
      <c r="A601" s="230">
        <v>51501</v>
      </c>
      <c r="B601" s="177" t="s">
        <v>986</v>
      </c>
      <c r="C601" s="166" t="s">
        <v>21</v>
      </c>
      <c r="D601" s="177" t="s">
        <v>987</v>
      </c>
      <c r="E601" s="176" t="s">
        <v>988</v>
      </c>
      <c r="F601" s="171">
        <v>1050</v>
      </c>
      <c r="G601" s="162">
        <v>30</v>
      </c>
      <c r="H601" s="163">
        <f t="shared" si="55"/>
        <v>315</v>
      </c>
      <c r="I601" s="163">
        <f t="shared" si="56"/>
        <v>735</v>
      </c>
      <c r="J601" s="162">
        <v>3</v>
      </c>
      <c r="K601" s="162">
        <v>33.33</v>
      </c>
      <c r="L601" s="162">
        <f t="shared" si="57"/>
        <v>36</v>
      </c>
      <c r="M601" s="162">
        <v>36</v>
      </c>
      <c r="N601" s="162">
        <v>0</v>
      </c>
      <c r="O601" s="162">
        <f t="shared" si="58"/>
        <v>20.416666666666668</v>
      </c>
      <c r="P601" s="164">
        <f t="shared" si="59"/>
        <v>735</v>
      </c>
      <c r="Q601" s="165">
        <f t="shared" si="60"/>
        <v>315</v>
      </c>
    </row>
    <row r="602" spans="1:17" s="154" customFormat="1" ht="24">
      <c r="A602" s="230">
        <v>51501</v>
      </c>
      <c r="B602" s="174" t="s">
        <v>989</v>
      </c>
      <c r="C602" s="166" t="s">
        <v>21</v>
      </c>
      <c r="D602" s="174" t="s">
        <v>990</v>
      </c>
      <c r="E602" s="170" t="s">
        <v>991</v>
      </c>
      <c r="F602" s="183">
        <v>1150</v>
      </c>
      <c r="G602" s="162">
        <v>30</v>
      </c>
      <c r="H602" s="163">
        <f t="shared" si="55"/>
        <v>345</v>
      </c>
      <c r="I602" s="163">
        <f t="shared" si="56"/>
        <v>805</v>
      </c>
      <c r="J602" s="162">
        <v>3</v>
      </c>
      <c r="K602" s="162">
        <v>33.33</v>
      </c>
      <c r="L602" s="162">
        <f t="shared" si="57"/>
        <v>36</v>
      </c>
      <c r="M602" s="162">
        <v>36</v>
      </c>
      <c r="N602" s="162">
        <v>0</v>
      </c>
      <c r="O602" s="162">
        <f t="shared" si="58"/>
        <v>22.361111111111111</v>
      </c>
      <c r="P602" s="164">
        <f t="shared" si="59"/>
        <v>805</v>
      </c>
      <c r="Q602" s="165">
        <f t="shared" si="60"/>
        <v>345</v>
      </c>
    </row>
    <row r="603" spans="1:17" s="154" customFormat="1" ht="24">
      <c r="A603" s="230">
        <v>51501</v>
      </c>
      <c r="B603" s="174" t="s">
        <v>992</v>
      </c>
      <c r="C603" s="166" t="s">
        <v>21</v>
      </c>
      <c r="D603" s="174" t="s">
        <v>990</v>
      </c>
      <c r="E603" s="170" t="s">
        <v>993</v>
      </c>
      <c r="F603" s="183">
        <v>1150</v>
      </c>
      <c r="G603" s="162">
        <v>30</v>
      </c>
      <c r="H603" s="163">
        <f t="shared" si="55"/>
        <v>345</v>
      </c>
      <c r="I603" s="163">
        <f t="shared" si="56"/>
        <v>805</v>
      </c>
      <c r="J603" s="162">
        <v>3</v>
      </c>
      <c r="K603" s="162">
        <v>33.33</v>
      </c>
      <c r="L603" s="162">
        <f t="shared" si="57"/>
        <v>36</v>
      </c>
      <c r="M603" s="162">
        <v>36</v>
      </c>
      <c r="N603" s="162">
        <v>0</v>
      </c>
      <c r="O603" s="162">
        <f t="shared" si="58"/>
        <v>22.361111111111111</v>
      </c>
      <c r="P603" s="164">
        <f t="shared" si="59"/>
        <v>805</v>
      </c>
      <c r="Q603" s="165">
        <f t="shared" si="60"/>
        <v>345</v>
      </c>
    </row>
    <row r="604" spans="1:17" s="154" customFormat="1">
      <c r="A604" s="230">
        <v>51501</v>
      </c>
      <c r="B604" s="166" t="s">
        <v>994</v>
      </c>
      <c r="C604" s="166" t="s">
        <v>21</v>
      </c>
      <c r="D604" s="174" t="s">
        <v>995</v>
      </c>
      <c r="E604" s="170" t="s">
        <v>996</v>
      </c>
      <c r="F604" s="183">
        <v>10400</v>
      </c>
      <c r="G604" s="162">
        <v>30</v>
      </c>
      <c r="H604" s="163">
        <f t="shared" si="55"/>
        <v>3120</v>
      </c>
      <c r="I604" s="163">
        <f t="shared" si="56"/>
        <v>7280</v>
      </c>
      <c r="J604" s="162">
        <v>3</v>
      </c>
      <c r="K604" s="162">
        <v>33.33</v>
      </c>
      <c r="L604" s="162">
        <f t="shared" si="57"/>
        <v>36</v>
      </c>
      <c r="M604" s="162">
        <v>36</v>
      </c>
      <c r="N604" s="162">
        <v>0</v>
      </c>
      <c r="O604" s="162">
        <f t="shared" si="58"/>
        <v>202.22222222222223</v>
      </c>
      <c r="P604" s="164">
        <f t="shared" si="59"/>
        <v>7280</v>
      </c>
      <c r="Q604" s="165">
        <f t="shared" si="60"/>
        <v>3120</v>
      </c>
    </row>
    <row r="605" spans="1:17" s="154" customFormat="1">
      <c r="A605" s="230">
        <v>51501</v>
      </c>
      <c r="B605" s="166" t="s">
        <v>997</v>
      </c>
      <c r="C605" s="166" t="s">
        <v>21</v>
      </c>
      <c r="D605" s="174" t="s">
        <v>995</v>
      </c>
      <c r="E605" s="170" t="s">
        <v>863</v>
      </c>
      <c r="F605" s="183">
        <v>0</v>
      </c>
      <c r="G605" s="162">
        <v>30</v>
      </c>
      <c r="H605" s="163">
        <f t="shared" si="55"/>
        <v>0</v>
      </c>
      <c r="I605" s="163">
        <f t="shared" si="56"/>
        <v>0</v>
      </c>
      <c r="J605" s="162">
        <v>3</v>
      </c>
      <c r="K605" s="162">
        <v>33.33</v>
      </c>
      <c r="L605" s="162">
        <f t="shared" si="57"/>
        <v>36</v>
      </c>
      <c r="M605" s="162">
        <v>36</v>
      </c>
      <c r="N605" s="162">
        <v>0</v>
      </c>
      <c r="O605" s="162">
        <f t="shared" si="58"/>
        <v>0</v>
      </c>
      <c r="P605" s="164">
        <f t="shared" si="59"/>
        <v>0</v>
      </c>
      <c r="Q605" s="165">
        <f t="shared" si="60"/>
        <v>0</v>
      </c>
    </row>
    <row r="606" spans="1:17" s="154" customFormat="1">
      <c r="A606" s="230">
        <v>51501</v>
      </c>
      <c r="B606" s="166" t="s">
        <v>998</v>
      </c>
      <c r="C606" s="166" t="s">
        <v>21</v>
      </c>
      <c r="D606" s="174" t="s">
        <v>995</v>
      </c>
      <c r="E606" s="170" t="s">
        <v>830</v>
      </c>
      <c r="F606" s="183">
        <v>0</v>
      </c>
      <c r="G606" s="162">
        <v>30</v>
      </c>
      <c r="H606" s="163">
        <f t="shared" si="55"/>
        <v>0</v>
      </c>
      <c r="I606" s="163">
        <f t="shared" si="56"/>
        <v>0</v>
      </c>
      <c r="J606" s="162">
        <v>3</v>
      </c>
      <c r="K606" s="162">
        <v>33.33</v>
      </c>
      <c r="L606" s="162">
        <f t="shared" si="57"/>
        <v>36</v>
      </c>
      <c r="M606" s="162">
        <v>36</v>
      </c>
      <c r="N606" s="162">
        <v>0</v>
      </c>
      <c r="O606" s="162">
        <f t="shared" si="58"/>
        <v>0</v>
      </c>
      <c r="P606" s="164">
        <f t="shared" si="59"/>
        <v>0</v>
      </c>
      <c r="Q606" s="165">
        <f t="shared" si="60"/>
        <v>0</v>
      </c>
    </row>
    <row r="607" spans="1:17" s="154" customFormat="1">
      <c r="A607" s="230">
        <v>51501</v>
      </c>
      <c r="B607" s="166" t="s">
        <v>999</v>
      </c>
      <c r="C607" s="166" t="s">
        <v>21</v>
      </c>
      <c r="D607" s="174" t="s">
        <v>995</v>
      </c>
      <c r="E607" s="170" t="s">
        <v>827</v>
      </c>
      <c r="F607" s="183">
        <v>0</v>
      </c>
      <c r="G607" s="162">
        <v>30</v>
      </c>
      <c r="H607" s="163">
        <f t="shared" si="55"/>
        <v>0</v>
      </c>
      <c r="I607" s="163">
        <f t="shared" si="56"/>
        <v>0</v>
      </c>
      <c r="J607" s="162">
        <v>3</v>
      </c>
      <c r="K607" s="162">
        <v>33.33</v>
      </c>
      <c r="L607" s="162">
        <f t="shared" si="57"/>
        <v>36</v>
      </c>
      <c r="M607" s="162">
        <v>36</v>
      </c>
      <c r="N607" s="162">
        <v>0</v>
      </c>
      <c r="O607" s="162">
        <f t="shared" si="58"/>
        <v>0</v>
      </c>
      <c r="P607" s="164">
        <f t="shared" si="59"/>
        <v>0</v>
      </c>
      <c r="Q607" s="165">
        <f t="shared" si="60"/>
        <v>0</v>
      </c>
    </row>
    <row r="608" spans="1:17" s="154" customFormat="1">
      <c r="A608" s="230">
        <v>51501</v>
      </c>
      <c r="B608" s="166" t="s">
        <v>1000</v>
      </c>
      <c r="C608" s="166" t="s">
        <v>21</v>
      </c>
      <c r="D608" s="174" t="s">
        <v>995</v>
      </c>
      <c r="E608" s="170" t="s">
        <v>911</v>
      </c>
      <c r="F608" s="183">
        <v>0</v>
      </c>
      <c r="G608" s="162">
        <v>30</v>
      </c>
      <c r="H608" s="163">
        <f t="shared" si="55"/>
        <v>0</v>
      </c>
      <c r="I608" s="163">
        <f t="shared" si="56"/>
        <v>0</v>
      </c>
      <c r="J608" s="162">
        <v>3</v>
      </c>
      <c r="K608" s="162">
        <v>33.33</v>
      </c>
      <c r="L608" s="162">
        <f t="shared" si="57"/>
        <v>36</v>
      </c>
      <c r="M608" s="162">
        <v>36</v>
      </c>
      <c r="N608" s="162">
        <v>0</v>
      </c>
      <c r="O608" s="162">
        <f t="shared" si="58"/>
        <v>0</v>
      </c>
      <c r="P608" s="164">
        <f t="shared" si="59"/>
        <v>0</v>
      </c>
      <c r="Q608" s="165">
        <f t="shared" si="60"/>
        <v>0</v>
      </c>
    </row>
    <row r="609" spans="1:17" s="154" customFormat="1">
      <c r="A609" s="230">
        <v>51501</v>
      </c>
      <c r="B609" s="166" t="s">
        <v>1001</v>
      </c>
      <c r="C609" s="166" t="s">
        <v>21</v>
      </c>
      <c r="D609" s="174" t="s">
        <v>995</v>
      </c>
      <c r="E609" s="170" t="s">
        <v>996</v>
      </c>
      <c r="F609" s="183">
        <v>10400</v>
      </c>
      <c r="G609" s="162">
        <v>30</v>
      </c>
      <c r="H609" s="163">
        <f t="shared" si="55"/>
        <v>3120</v>
      </c>
      <c r="I609" s="163">
        <f t="shared" si="56"/>
        <v>7280</v>
      </c>
      <c r="J609" s="162">
        <v>3</v>
      </c>
      <c r="K609" s="162">
        <v>33.33</v>
      </c>
      <c r="L609" s="162">
        <f t="shared" si="57"/>
        <v>36</v>
      </c>
      <c r="M609" s="162">
        <v>36</v>
      </c>
      <c r="N609" s="162">
        <v>0</v>
      </c>
      <c r="O609" s="162">
        <f t="shared" si="58"/>
        <v>202.22222222222223</v>
      </c>
      <c r="P609" s="164">
        <f t="shared" si="59"/>
        <v>7280</v>
      </c>
      <c r="Q609" s="165">
        <f t="shared" si="60"/>
        <v>3120</v>
      </c>
    </row>
    <row r="610" spans="1:17" s="154" customFormat="1">
      <c r="A610" s="230">
        <v>51501</v>
      </c>
      <c r="B610" s="166" t="s">
        <v>1002</v>
      </c>
      <c r="C610" s="166" t="s">
        <v>21</v>
      </c>
      <c r="D610" s="174" t="s">
        <v>995</v>
      </c>
      <c r="E610" s="170" t="s">
        <v>863</v>
      </c>
      <c r="F610" s="183">
        <v>0</v>
      </c>
      <c r="G610" s="162">
        <v>30</v>
      </c>
      <c r="H610" s="163">
        <f t="shared" si="55"/>
        <v>0</v>
      </c>
      <c r="I610" s="163">
        <f t="shared" si="56"/>
        <v>0</v>
      </c>
      <c r="J610" s="162">
        <v>3</v>
      </c>
      <c r="K610" s="162">
        <v>33.33</v>
      </c>
      <c r="L610" s="162">
        <f t="shared" si="57"/>
        <v>36</v>
      </c>
      <c r="M610" s="162">
        <v>36</v>
      </c>
      <c r="N610" s="162">
        <v>0</v>
      </c>
      <c r="O610" s="162">
        <f t="shared" si="58"/>
        <v>0</v>
      </c>
      <c r="P610" s="164">
        <f t="shared" si="59"/>
        <v>0</v>
      </c>
      <c r="Q610" s="165">
        <f t="shared" si="60"/>
        <v>0</v>
      </c>
    </row>
    <row r="611" spans="1:17" s="154" customFormat="1">
      <c r="A611" s="230">
        <v>51501</v>
      </c>
      <c r="B611" s="166" t="s">
        <v>1003</v>
      </c>
      <c r="C611" s="166" t="s">
        <v>21</v>
      </c>
      <c r="D611" s="174" t="s">
        <v>995</v>
      </c>
      <c r="E611" s="170" t="s">
        <v>830</v>
      </c>
      <c r="F611" s="183">
        <v>0</v>
      </c>
      <c r="G611" s="162">
        <v>30</v>
      </c>
      <c r="H611" s="163">
        <f t="shared" si="55"/>
        <v>0</v>
      </c>
      <c r="I611" s="163">
        <f t="shared" si="56"/>
        <v>0</v>
      </c>
      <c r="J611" s="162">
        <v>3</v>
      </c>
      <c r="K611" s="162">
        <v>33.33</v>
      </c>
      <c r="L611" s="162">
        <f t="shared" si="57"/>
        <v>36</v>
      </c>
      <c r="M611" s="162">
        <v>36</v>
      </c>
      <c r="N611" s="162">
        <v>0</v>
      </c>
      <c r="O611" s="162">
        <f t="shared" si="58"/>
        <v>0</v>
      </c>
      <c r="P611" s="164">
        <f t="shared" si="59"/>
        <v>0</v>
      </c>
      <c r="Q611" s="165">
        <f t="shared" si="60"/>
        <v>0</v>
      </c>
    </row>
    <row r="612" spans="1:17" s="154" customFormat="1">
      <c r="A612" s="230">
        <v>51501</v>
      </c>
      <c r="B612" s="166" t="s">
        <v>1004</v>
      </c>
      <c r="C612" s="166" t="s">
        <v>21</v>
      </c>
      <c r="D612" s="174" t="s">
        <v>995</v>
      </c>
      <c r="E612" s="170" t="s">
        <v>827</v>
      </c>
      <c r="F612" s="184">
        <v>0</v>
      </c>
      <c r="G612" s="162">
        <v>30</v>
      </c>
      <c r="H612" s="163">
        <f t="shared" si="55"/>
        <v>0</v>
      </c>
      <c r="I612" s="163">
        <f t="shared" si="56"/>
        <v>0</v>
      </c>
      <c r="J612" s="162">
        <v>3</v>
      </c>
      <c r="K612" s="162">
        <v>33.33</v>
      </c>
      <c r="L612" s="162">
        <f t="shared" si="57"/>
        <v>36</v>
      </c>
      <c r="M612" s="162">
        <v>36</v>
      </c>
      <c r="N612" s="162">
        <v>0</v>
      </c>
      <c r="O612" s="162">
        <f t="shared" si="58"/>
        <v>0</v>
      </c>
      <c r="P612" s="164">
        <f t="shared" si="59"/>
        <v>0</v>
      </c>
      <c r="Q612" s="165">
        <f t="shared" si="60"/>
        <v>0</v>
      </c>
    </row>
    <row r="613" spans="1:17" s="154" customFormat="1">
      <c r="A613" s="230">
        <v>51501</v>
      </c>
      <c r="B613" s="166" t="s">
        <v>1005</v>
      </c>
      <c r="C613" s="166" t="s">
        <v>21</v>
      </c>
      <c r="D613" s="174" t="s">
        <v>995</v>
      </c>
      <c r="E613" s="170" t="s">
        <v>911</v>
      </c>
      <c r="F613" s="183">
        <v>0</v>
      </c>
      <c r="G613" s="162">
        <v>30</v>
      </c>
      <c r="H613" s="163">
        <f t="shared" si="55"/>
        <v>0</v>
      </c>
      <c r="I613" s="163">
        <f t="shared" si="56"/>
        <v>0</v>
      </c>
      <c r="J613" s="162">
        <v>3</v>
      </c>
      <c r="K613" s="162">
        <v>33.33</v>
      </c>
      <c r="L613" s="162">
        <f t="shared" si="57"/>
        <v>36</v>
      </c>
      <c r="M613" s="162">
        <v>36</v>
      </c>
      <c r="N613" s="162">
        <v>0</v>
      </c>
      <c r="O613" s="162">
        <f t="shared" si="58"/>
        <v>0</v>
      </c>
      <c r="P613" s="164">
        <f t="shared" si="59"/>
        <v>0</v>
      </c>
      <c r="Q613" s="165">
        <f t="shared" si="60"/>
        <v>0</v>
      </c>
    </row>
    <row r="614" spans="1:17" s="154" customFormat="1">
      <c r="A614" s="230">
        <v>51501</v>
      </c>
      <c r="B614" s="166" t="s">
        <v>1006</v>
      </c>
      <c r="C614" s="166" t="s">
        <v>21</v>
      </c>
      <c r="D614" s="174" t="s">
        <v>995</v>
      </c>
      <c r="E614" s="170" t="s">
        <v>863</v>
      </c>
      <c r="F614" s="183">
        <v>1328</v>
      </c>
      <c r="G614" s="162">
        <v>30</v>
      </c>
      <c r="H614" s="163">
        <f t="shared" si="55"/>
        <v>398.4</v>
      </c>
      <c r="I614" s="163">
        <f t="shared" si="56"/>
        <v>929.6</v>
      </c>
      <c r="J614" s="162">
        <v>3</v>
      </c>
      <c r="K614" s="162">
        <v>33.33</v>
      </c>
      <c r="L614" s="162">
        <f t="shared" si="57"/>
        <v>36</v>
      </c>
      <c r="M614" s="162">
        <v>36</v>
      </c>
      <c r="N614" s="162">
        <v>0</v>
      </c>
      <c r="O614" s="162">
        <f t="shared" si="58"/>
        <v>25.822222222222223</v>
      </c>
      <c r="P614" s="164">
        <f t="shared" si="59"/>
        <v>929.6</v>
      </c>
      <c r="Q614" s="165">
        <f t="shared" si="60"/>
        <v>398.4</v>
      </c>
    </row>
    <row r="615" spans="1:17" s="154" customFormat="1">
      <c r="A615" s="230">
        <v>51501</v>
      </c>
      <c r="B615" s="166" t="s">
        <v>1007</v>
      </c>
      <c r="C615" s="166" t="s">
        <v>21</v>
      </c>
      <c r="D615" s="174" t="s">
        <v>995</v>
      </c>
      <c r="E615" s="170" t="s">
        <v>867</v>
      </c>
      <c r="F615" s="183">
        <v>10995</v>
      </c>
      <c r="G615" s="162">
        <v>30</v>
      </c>
      <c r="H615" s="163">
        <f t="shared" si="55"/>
        <v>3298.5</v>
      </c>
      <c r="I615" s="163">
        <f t="shared" si="56"/>
        <v>7696.5</v>
      </c>
      <c r="J615" s="162">
        <v>3</v>
      </c>
      <c r="K615" s="162">
        <v>33.33</v>
      </c>
      <c r="L615" s="162">
        <f t="shared" si="57"/>
        <v>36</v>
      </c>
      <c r="M615" s="162">
        <v>36</v>
      </c>
      <c r="N615" s="162">
        <v>0</v>
      </c>
      <c r="O615" s="162">
        <f t="shared" si="58"/>
        <v>213.79166666666666</v>
      </c>
      <c r="P615" s="164">
        <f t="shared" si="59"/>
        <v>7696.5</v>
      </c>
      <c r="Q615" s="165">
        <f t="shared" si="60"/>
        <v>3298.5</v>
      </c>
    </row>
    <row r="616" spans="1:17" s="154" customFormat="1">
      <c r="A616" s="230">
        <v>51501</v>
      </c>
      <c r="B616" s="166" t="s">
        <v>1008</v>
      </c>
      <c r="C616" s="166" t="s">
        <v>21</v>
      </c>
      <c r="D616" s="174" t="s">
        <v>995</v>
      </c>
      <c r="E616" s="170" t="s">
        <v>863</v>
      </c>
      <c r="F616" s="183">
        <v>0</v>
      </c>
      <c r="G616" s="162">
        <v>30</v>
      </c>
      <c r="H616" s="163">
        <f t="shared" si="55"/>
        <v>0</v>
      </c>
      <c r="I616" s="163">
        <f t="shared" si="56"/>
        <v>0</v>
      </c>
      <c r="J616" s="162">
        <v>3</v>
      </c>
      <c r="K616" s="162">
        <v>33.33</v>
      </c>
      <c r="L616" s="162">
        <f t="shared" si="57"/>
        <v>36</v>
      </c>
      <c r="M616" s="162">
        <v>36</v>
      </c>
      <c r="N616" s="162">
        <v>0</v>
      </c>
      <c r="O616" s="162">
        <f t="shared" si="58"/>
        <v>0</v>
      </c>
      <c r="P616" s="164">
        <f t="shared" si="59"/>
        <v>0</v>
      </c>
      <c r="Q616" s="165">
        <f t="shared" si="60"/>
        <v>0</v>
      </c>
    </row>
    <row r="617" spans="1:17" s="154" customFormat="1">
      <c r="A617" s="230">
        <v>51501</v>
      </c>
      <c r="B617" s="166" t="s">
        <v>1009</v>
      </c>
      <c r="C617" s="166" t="s">
        <v>21</v>
      </c>
      <c r="D617" s="174" t="s">
        <v>995</v>
      </c>
      <c r="E617" s="170" t="s">
        <v>830</v>
      </c>
      <c r="F617" s="183">
        <v>0</v>
      </c>
      <c r="G617" s="162">
        <v>30</v>
      </c>
      <c r="H617" s="163">
        <f t="shared" si="55"/>
        <v>0</v>
      </c>
      <c r="I617" s="163">
        <f t="shared" si="56"/>
        <v>0</v>
      </c>
      <c r="J617" s="162">
        <v>3</v>
      </c>
      <c r="K617" s="162">
        <v>33.33</v>
      </c>
      <c r="L617" s="162">
        <f t="shared" si="57"/>
        <v>36</v>
      </c>
      <c r="M617" s="162">
        <v>36</v>
      </c>
      <c r="N617" s="162">
        <v>0</v>
      </c>
      <c r="O617" s="162">
        <f t="shared" si="58"/>
        <v>0</v>
      </c>
      <c r="P617" s="164">
        <f t="shared" si="59"/>
        <v>0</v>
      </c>
      <c r="Q617" s="165">
        <f t="shared" si="60"/>
        <v>0</v>
      </c>
    </row>
    <row r="618" spans="1:17" s="154" customFormat="1">
      <c r="A618" s="230">
        <v>51501</v>
      </c>
      <c r="B618" s="166" t="s">
        <v>1010</v>
      </c>
      <c r="C618" s="166" t="s">
        <v>21</v>
      </c>
      <c r="D618" s="174" t="s">
        <v>995</v>
      </c>
      <c r="E618" s="170" t="s">
        <v>827</v>
      </c>
      <c r="F618" s="183">
        <v>0</v>
      </c>
      <c r="G618" s="162">
        <v>30</v>
      </c>
      <c r="H618" s="163">
        <f t="shared" si="55"/>
        <v>0</v>
      </c>
      <c r="I618" s="163">
        <f t="shared" si="56"/>
        <v>0</v>
      </c>
      <c r="J618" s="162">
        <v>3</v>
      </c>
      <c r="K618" s="162">
        <v>33.33</v>
      </c>
      <c r="L618" s="162">
        <f t="shared" si="57"/>
        <v>36</v>
      </c>
      <c r="M618" s="162">
        <v>36</v>
      </c>
      <c r="N618" s="162">
        <v>0</v>
      </c>
      <c r="O618" s="162">
        <f t="shared" si="58"/>
        <v>0</v>
      </c>
      <c r="P618" s="164">
        <f t="shared" si="59"/>
        <v>0</v>
      </c>
      <c r="Q618" s="165">
        <f t="shared" si="60"/>
        <v>0</v>
      </c>
    </row>
    <row r="619" spans="1:17" s="154" customFormat="1">
      <c r="A619" s="230">
        <v>51501</v>
      </c>
      <c r="B619" s="166" t="s">
        <v>1011</v>
      </c>
      <c r="C619" s="166" t="s">
        <v>21</v>
      </c>
      <c r="D619" s="174" t="s">
        <v>995</v>
      </c>
      <c r="E619" s="170" t="s">
        <v>911</v>
      </c>
      <c r="F619" s="183">
        <v>0</v>
      </c>
      <c r="G619" s="162">
        <v>30</v>
      </c>
      <c r="H619" s="163">
        <f t="shared" si="55"/>
        <v>0</v>
      </c>
      <c r="I619" s="163">
        <f t="shared" si="56"/>
        <v>0</v>
      </c>
      <c r="J619" s="162">
        <v>3</v>
      </c>
      <c r="K619" s="162">
        <v>33.33</v>
      </c>
      <c r="L619" s="162">
        <f t="shared" si="57"/>
        <v>36</v>
      </c>
      <c r="M619" s="162">
        <v>36</v>
      </c>
      <c r="N619" s="162">
        <v>0</v>
      </c>
      <c r="O619" s="162">
        <f t="shared" si="58"/>
        <v>0</v>
      </c>
      <c r="P619" s="164">
        <f t="shared" si="59"/>
        <v>0</v>
      </c>
      <c r="Q619" s="165">
        <f t="shared" si="60"/>
        <v>0</v>
      </c>
    </row>
    <row r="620" spans="1:17" s="154" customFormat="1">
      <c r="A620" s="230">
        <v>51501</v>
      </c>
      <c r="B620" s="166" t="s">
        <v>1012</v>
      </c>
      <c r="C620" s="166" t="s">
        <v>21</v>
      </c>
      <c r="D620" s="174" t="s">
        <v>1013</v>
      </c>
      <c r="E620" s="170" t="s">
        <v>901</v>
      </c>
      <c r="F620" s="183">
        <v>4185</v>
      </c>
      <c r="G620" s="162">
        <v>30</v>
      </c>
      <c r="H620" s="163">
        <f t="shared" si="55"/>
        <v>1255.5</v>
      </c>
      <c r="I620" s="163">
        <f t="shared" si="56"/>
        <v>2929.5</v>
      </c>
      <c r="J620" s="162">
        <v>3</v>
      </c>
      <c r="K620" s="162">
        <v>33.33</v>
      </c>
      <c r="L620" s="162">
        <f t="shared" si="57"/>
        <v>36</v>
      </c>
      <c r="M620" s="162">
        <v>36</v>
      </c>
      <c r="N620" s="162">
        <v>0</v>
      </c>
      <c r="O620" s="162">
        <f t="shared" si="58"/>
        <v>81.375</v>
      </c>
      <c r="P620" s="164">
        <f t="shared" si="59"/>
        <v>2929.5</v>
      </c>
      <c r="Q620" s="165">
        <f t="shared" si="60"/>
        <v>1255.5</v>
      </c>
    </row>
    <row r="621" spans="1:17" s="154" customFormat="1">
      <c r="A621" s="230">
        <v>51501</v>
      </c>
      <c r="B621" s="166" t="s">
        <v>1014</v>
      </c>
      <c r="C621" s="166" t="s">
        <v>21</v>
      </c>
      <c r="D621" s="174" t="s">
        <v>1015</v>
      </c>
      <c r="E621" s="170" t="s">
        <v>996</v>
      </c>
      <c r="F621" s="183">
        <v>9300</v>
      </c>
      <c r="G621" s="162">
        <v>30</v>
      </c>
      <c r="H621" s="163">
        <f t="shared" si="55"/>
        <v>2790</v>
      </c>
      <c r="I621" s="163">
        <f t="shared" si="56"/>
        <v>6510</v>
      </c>
      <c r="J621" s="162">
        <v>3</v>
      </c>
      <c r="K621" s="162">
        <v>33.33</v>
      </c>
      <c r="L621" s="162">
        <f t="shared" si="57"/>
        <v>36</v>
      </c>
      <c r="M621" s="162">
        <v>36</v>
      </c>
      <c r="N621" s="162">
        <v>0</v>
      </c>
      <c r="O621" s="162">
        <f t="shared" si="58"/>
        <v>180.83333333333334</v>
      </c>
      <c r="P621" s="164">
        <f t="shared" si="59"/>
        <v>6510</v>
      </c>
      <c r="Q621" s="165">
        <f t="shared" si="60"/>
        <v>2790</v>
      </c>
    </row>
    <row r="622" spans="1:17" s="154" customFormat="1">
      <c r="A622" s="230">
        <v>51501</v>
      </c>
      <c r="B622" s="166" t="s">
        <v>1016</v>
      </c>
      <c r="C622" s="166" t="s">
        <v>21</v>
      </c>
      <c r="D622" s="174" t="s">
        <v>1015</v>
      </c>
      <c r="E622" s="170" t="s">
        <v>863</v>
      </c>
      <c r="F622" s="168">
        <v>0</v>
      </c>
      <c r="G622" s="162">
        <v>30</v>
      </c>
      <c r="H622" s="163">
        <f t="shared" si="55"/>
        <v>0</v>
      </c>
      <c r="I622" s="163">
        <f t="shared" si="56"/>
        <v>0</v>
      </c>
      <c r="J622" s="162">
        <v>3</v>
      </c>
      <c r="K622" s="162">
        <v>33.33</v>
      </c>
      <c r="L622" s="162">
        <f t="shared" si="57"/>
        <v>36</v>
      </c>
      <c r="M622" s="162">
        <v>36</v>
      </c>
      <c r="N622" s="162">
        <v>0</v>
      </c>
      <c r="O622" s="162">
        <f t="shared" si="58"/>
        <v>0</v>
      </c>
      <c r="P622" s="164">
        <f t="shared" si="59"/>
        <v>0</v>
      </c>
      <c r="Q622" s="165">
        <f t="shared" si="60"/>
        <v>0</v>
      </c>
    </row>
    <row r="623" spans="1:17" s="154" customFormat="1">
      <c r="A623" s="230">
        <v>51501</v>
      </c>
      <c r="B623" s="166" t="s">
        <v>1017</v>
      </c>
      <c r="C623" s="166" t="s">
        <v>21</v>
      </c>
      <c r="D623" s="174" t="s">
        <v>1015</v>
      </c>
      <c r="E623" s="170" t="s">
        <v>830</v>
      </c>
      <c r="F623" s="168">
        <v>0</v>
      </c>
      <c r="G623" s="162">
        <v>30</v>
      </c>
      <c r="H623" s="163">
        <f t="shared" si="55"/>
        <v>0</v>
      </c>
      <c r="I623" s="163">
        <f t="shared" si="56"/>
        <v>0</v>
      </c>
      <c r="J623" s="162">
        <v>3</v>
      </c>
      <c r="K623" s="162">
        <v>33.33</v>
      </c>
      <c r="L623" s="162">
        <f t="shared" si="57"/>
        <v>36</v>
      </c>
      <c r="M623" s="162">
        <v>36</v>
      </c>
      <c r="N623" s="162">
        <v>0</v>
      </c>
      <c r="O623" s="162">
        <f t="shared" si="58"/>
        <v>0</v>
      </c>
      <c r="P623" s="164">
        <f t="shared" si="59"/>
        <v>0</v>
      </c>
      <c r="Q623" s="165">
        <f t="shared" si="60"/>
        <v>0</v>
      </c>
    </row>
    <row r="624" spans="1:17" s="154" customFormat="1">
      <c r="A624" s="230">
        <v>51501</v>
      </c>
      <c r="B624" s="166" t="s">
        <v>1018</v>
      </c>
      <c r="C624" s="166" t="s">
        <v>21</v>
      </c>
      <c r="D624" s="174" t="s">
        <v>1015</v>
      </c>
      <c r="E624" s="170" t="s">
        <v>827</v>
      </c>
      <c r="F624" s="168">
        <v>0</v>
      </c>
      <c r="G624" s="162">
        <v>30</v>
      </c>
      <c r="H624" s="163">
        <f t="shared" si="55"/>
        <v>0</v>
      </c>
      <c r="I624" s="163">
        <f t="shared" si="56"/>
        <v>0</v>
      </c>
      <c r="J624" s="162">
        <v>3</v>
      </c>
      <c r="K624" s="162">
        <v>33.33</v>
      </c>
      <c r="L624" s="162">
        <f t="shared" si="57"/>
        <v>36</v>
      </c>
      <c r="M624" s="162">
        <v>36</v>
      </c>
      <c r="N624" s="162">
        <v>0</v>
      </c>
      <c r="O624" s="162">
        <f t="shared" si="58"/>
        <v>0</v>
      </c>
      <c r="P624" s="164">
        <f t="shared" si="59"/>
        <v>0</v>
      </c>
      <c r="Q624" s="165">
        <f t="shared" si="60"/>
        <v>0</v>
      </c>
    </row>
    <row r="625" spans="1:17" s="154" customFormat="1">
      <c r="A625" s="230">
        <v>51501</v>
      </c>
      <c r="B625" s="166" t="s">
        <v>1019</v>
      </c>
      <c r="C625" s="166" t="s">
        <v>21</v>
      </c>
      <c r="D625" s="174" t="s">
        <v>1015</v>
      </c>
      <c r="E625" s="170" t="s">
        <v>911</v>
      </c>
      <c r="F625" s="168">
        <v>0</v>
      </c>
      <c r="G625" s="162">
        <v>30</v>
      </c>
      <c r="H625" s="163">
        <f t="shared" si="55"/>
        <v>0</v>
      </c>
      <c r="I625" s="163">
        <f t="shared" si="56"/>
        <v>0</v>
      </c>
      <c r="J625" s="162">
        <v>3</v>
      </c>
      <c r="K625" s="162">
        <v>33.33</v>
      </c>
      <c r="L625" s="162">
        <f t="shared" si="57"/>
        <v>36</v>
      </c>
      <c r="M625" s="162">
        <v>36</v>
      </c>
      <c r="N625" s="162">
        <v>0</v>
      </c>
      <c r="O625" s="162">
        <f t="shared" si="58"/>
        <v>0</v>
      </c>
      <c r="P625" s="164">
        <f t="shared" si="59"/>
        <v>0</v>
      </c>
      <c r="Q625" s="165">
        <f t="shared" si="60"/>
        <v>0</v>
      </c>
    </row>
    <row r="626" spans="1:17" s="154" customFormat="1">
      <c r="A626" s="230">
        <v>51501</v>
      </c>
      <c r="B626" s="166" t="s">
        <v>1020</v>
      </c>
      <c r="C626" s="166" t="s">
        <v>21</v>
      </c>
      <c r="D626" s="174" t="s">
        <v>1015</v>
      </c>
      <c r="E626" s="170" t="s">
        <v>996</v>
      </c>
      <c r="F626" s="183">
        <v>9300</v>
      </c>
      <c r="G626" s="162">
        <v>30</v>
      </c>
      <c r="H626" s="163">
        <f t="shared" si="55"/>
        <v>2790</v>
      </c>
      <c r="I626" s="163">
        <f t="shared" si="56"/>
        <v>6510</v>
      </c>
      <c r="J626" s="162">
        <v>3</v>
      </c>
      <c r="K626" s="162">
        <v>33.33</v>
      </c>
      <c r="L626" s="162">
        <f t="shared" si="57"/>
        <v>36</v>
      </c>
      <c r="M626" s="162">
        <v>36</v>
      </c>
      <c r="N626" s="162">
        <v>0</v>
      </c>
      <c r="O626" s="162">
        <f t="shared" si="58"/>
        <v>180.83333333333334</v>
      </c>
      <c r="P626" s="164">
        <f t="shared" si="59"/>
        <v>6510</v>
      </c>
      <c r="Q626" s="165">
        <f t="shared" si="60"/>
        <v>2790</v>
      </c>
    </row>
    <row r="627" spans="1:17" s="154" customFormat="1">
      <c r="A627" s="230">
        <v>51501</v>
      </c>
      <c r="B627" s="166" t="s">
        <v>1021</v>
      </c>
      <c r="C627" s="166" t="s">
        <v>21</v>
      </c>
      <c r="D627" s="174" t="s">
        <v>1015</v>
      </c>
      <c r="E627" s="170" t="s">
        <v>863</v>
      </c>
      <c r="F627" s="168">
        <v>0</v>
      </c>
      <c r="G627" s="162">
        <v>30</v>
      </c>
      <c r="H627" s="163">
        <f t="shared" si="55"/>
        <v>0</v>
      </c>
      <c r="I627" s="163">
        <f t="shared" si="56"/>
        <v>0</v>
      </c>
      <c r="J627" s="162">
        <v>3</v>
      </c>
      <c r="K627" s="162">
        <v>33.33</v>
      </c>
      <c r="L627" s="162">
        <f t="shared" si="57"/>
        <v>36</v>
      </c>
      <c r="M627" s="162">
        <v>36</v>
      </c>
      <c r="N627" s="162">
        <v>0</v>
      </c>
      <c r="O627" s="162">
        <f t="shared" si="58"/>
        <v>0</v>
      </c>
      <c r="P627" s="164">
        <f t="shared" si="59"/>
        <v>0</v>
      </c>
      <c r="Q627" s="165">
        <f t="shared" si="60"/>
        <v>0</v>
      </c>
    </row>
    <row r="628" spans="1:17" s="154" customFormat="1">
      <c r="A628" s="230">
        <v>51501</v>
      </c>
      <c r="B628" s="166" t="s">
        <v>1022</v>
      </c>
      <c r="C628" s="166" t="s">
        <v>21</v>
      </c>
      <c r="D628" s="174" t="s">
        <v>1015</v>
      </c>
      <c r="E628" s="170" t="s">
        <v>830</v>
      </c>
      <c r="F628" s="168">
        <v>0</v>
      </c>
      <c r="G628" s="162">
        <v>30</v>
      </c>
      <c r="H628" s="163">
        <f t="shared" si="55"/>
        <v>0</v>
      </c>
      <c r="I628" s="163">
        <f t="shared" si="56"/>
        <v>0</v>
      </c>
      <c r="J628" s="162">
        <v>3</v>
      </c>
      <c r="K628" s="162">
        <v>33.33</v>
      </c>
      <c r="L628" s="162">
        <f t="shared" si="57"/>
        <v>36</v>
      </c>
      <c r="M628" s="162">
        <v>36</v>
      </c>
      <c r="N628" s="162">
        <v>0</v>
      </c>
      <c r="O628" s="162">
        <f t="shared" si="58"/>
        <v>0</v>
      </c>
      <c r="P628" s="164">
        <f t="shared" si="59"/>
        <v>0</v>
      </c>
      <c r="Q628" s="165">
        <f t="shared" si="60"/>
        <v>0</v>
      </c>
    </row>
    <row r="629" spans="1:17" s="154" customFormat="1">
      <c r="A629" s="230">
        <v>51501</v>
      </c>
      <c r="B629" s="166" t="s">
        <v>1023</v>
      </c>
      <c r="C629" s="166" t="s">
        <v>21</v>
      </c>
      <c r="D629" s="174" t="s">
        <v>1015</v>
      </c>
      <c r="E629" s="170" t="s">
        <v>827</v>
      </c>
      <c r="F629" s="168">
        <v>0</v>
      </c>
      <c r="G629" s="162">
        <v>30</v>
      </c>
      <c r="H629" s="163">
        <f t="shared" si="55"/>
        <v>0</v>
      </c>
      <c r="I629" s="163">
        <f t="shared" si="56"/>
        <v>0</v>
      </c>
      <c r="J629" s="162">
        <v>3</v>
      </c>
      <c r="K629" s="162">
        <v>33.33</v>
      </c>
      <c r="L629" s="162">
        <f t="shared" si="57"/>
        <v>36</v>
      </c>
      <c r="M629" s="162">
        <v>36</v>
      </c>
      <c r="N629" s="162">
        <v>0</v>
      </c>
      <c r="O629" s="162">
        <f t="shared" si="58"/>
        <v>0</v>
      </c>
      <c r="P629" s="164">
        <f t="shared" si="59"/>
        <v>0</v>
      </c>
      <c r="Q629" s="165">
        <f t="shared" si="60"/>
        <v>0</v>
      </c>
    </row>
    <row r="630" spans="1:17" s="154" customFormat="1">
      <c r="A630" s="230">
        <v>51501</v>
      </c>
      <c r="B630" s="166" t="s">
        <v>1024</v>
      </c>
      <c r="C630" s="166" t="s">
        <v>21</v>
      </c>
      <c r="D630" s="174" t="s">
        <v>1015</v>
      </c>
      <c r="E630" s="170" t="s">
        <v>911</v>
      </c>
      <c r="F630" s="168">
        <v>0</v>
      </c>
      <c r="G630" s="162">
        <v>30</v>
      </c>
      <c r="H630" s="163">
        <f t="shared" si="55"/>
        <v>0</v>
      </c>
      <c r="I630" s="163">
        <f t="shared" si="56"/>
        <v>0</v>
      </c>
      <c r="J630" s="162">
        <v>3</v>
      </c>
      <c r="K630" s="162">
        <v>33.33</v>
      </c>
      <c r="L630" s="162">
        <f t="shared" si="57"/>
        <v>36</v>
      </c>
      <c r="M630" s="162">
        <v>36</v>
      </c>
      <c r="N630" s="162">
        <v>0</v>
      </c>
      <c r="O630" s="162">
        <f t="shared" si="58"/>
        <v>0</v>
      </c>
      <c r="P630" s="164">
        <f t="shared" si="59"/>
        <v>0</v>
      </c>
      <c r="Q630" s="165">
        <f t="shared" si="60"/>
        <v>0</v>
      </c>
    </row>
    <row r="631" spans="1:17" s="154" customFormat="1">
      <c r="A631" s="230">
        <v>51501</v>
      </c>
      <c r="B631" s="166" t="s">
        <v>1025</v>
      </c>
      <c r="C631" s="166" t="s">
        <v>21</v>
      </c>
      <c r="D631" s="174" t="s">
        <v>1015</v>
      </c>
      <c r="E631" s="170" t="s">
        <v>863</v>
      </c>
      <c r="F631" s="183">
        <v>0</v>
      </c>
      <c r="G631" s="162">
        <v>30</v>
      </c>
      <c r="H631" s="163">
        <f t="shared" si="55"/>
        <v>0</v>
      </c>
      <c r="I631" s="163">
        <f t="shared" si="56"/>
        <v>0</v>
      </c>
      <c r="J631" s="162">
        <v>3</v>
      </c>
      <c r="K631" s="162">
        <v>33.33</v>
      </c>
      <c r="L631" s="162">
        <f t="shared" si="57"/>
        <v>36</v>
      </c>
      <c r="M631" s="162">
        <v>36</v>
      </c>
      <c r="N631" s="162">
        <v>0</v>
      </c>
      <c r="O631" s="162">
        <f t="shared" si="58"/>
        <v>0</v>
      </c>
      <c r="P631" s="164">
        <f t="shared" si="59"/>
        <v>0</v>
      </c>
      <c r="Q631" s="165">
        <f t="shared" si="60"/>
        <v>0</v>
      </c>
    </row>
    <row r="632" spans="1:17" s="154" customFormat="1">
      <c r="A632" s="230">
        <v>51501</v>
      </c>
      <c r="B632" s="166" t="s">
        <v>1026</v>
      </c>
      <c r="C632" s="166" t="s">
        <v>21</v>
      </c>
      <c r="D632" s="174" t="s">
        <v>1015</v>
      </c>
      <c r="E632" s="170" t="s">
        <v>830</v>
      </c>
      <c r="F632" s="183">
        <v>0</v>
      </c>
      <c r="G632" s="162">
        <v>30</v>
      </c>
      <c r="H632" s="163">
        <f t="shared" si="55"/>
        <v>0</v>
      </c>
      <c r="I632" s="163">
        <f t="shared" si="56"/>
        <v>0</v>
      </c>
      <c r="J632" s="162">
        <v>3</v>
      </c>
      <c r="K632" s="162">
        <v>33.33</v>
      </c>
      <c r="L632" s="162">
        <f t="shared" si="57"/>
        <v>36</v>
      </c>
      <c r="M632" s="162">
        <v>36</v>
      </c>
      <c r="N632" s="162">
        <v>0</v>
      </c>
      <c r="O632" s="162">
        <f t="shared" si="58"/>
        <v>0</v>
      </c>
      <c r="P632" s="164">
        <f t="shared" si="59"/>
        <v>0</v>
      </c>
      <c r="Q632" s="165">
        <f t="shared" si="60"/>
        <v>0</v>
      </c>
    </row>
    <row r="633" spans="1:17" s="154" customFormat="1">
      <c r="A633" s="230">
        <v>51501</v>
      </c>
      <c r="B633" s="166" t="s">
        <v>1027</v>
      </c>
      <c r="C633" s="166" t="s">
        <v>21</v>
      </c>
      <c r="D633" s="174" t="s">
        <v>1015</v>
      </c>
      <c r="E633" s="170" t="s">
        <v>827</v>
      </c>
      <c r="F633" s="183">
        <v>0</v>
      </c>
      <c r="G633" s="162">
        <v>30</v>
      </c>
      <c r="H633" s="163">
        <f t="shared" si="55"/>
        <v>0</v>
      </c>
      <c r="I633" s="163">
        <f t="shared" si="56"/>
        <v>0</v>
      </c>
      <c r="J633" s="162">
        <v>3</v>
      </c>
      <c r="K633" s="162">
        <v>33.33</v>
      </c>
      <c r="L633" s="162">
        <f t="shared" si="57"/>
        <v>36</v>
      </c>
      <c r="M633" s="162">
        <v>36</v>
      </c>
      <c r="N633" s="162">
        <v>0</v>
      </c>
      <c r="O633" s="162">
        <f t="shared" si="58"/>
        <v>0</v>
      </c>
      <c r="P633" s="164">
        <f t="shared" si="59"/>
        <v>0</v>
      </c>
      <c r="Q633" s="165">
        <f t="shared" si="60"/>
        <v>0</v>
      </c>
    </row>
    <row r="634" spans="1:17" s="154" customFormat="1">
      <c r="A634" s="230">
        <v>51501</v>
      </c>
      <c r="B634" s="166" t="s">
        <v>1028</v>
      </c>
      <c r="C634" s="166" t="s">
        <v>21</v>
      </c>
      <c r="D634" s="174" t="s">
        <v>1029</v>
      </c>
      <c r="E634" s="170" t="s">
        <v>996</v>
      </c>
      <c r="F634" s="183">
        <v>10400</v>
      </c>
      <c r="G634" s="162">
        <v>30</v>
      </c>
      <c r="H634" s="163">
        <f t="shared" si="55"/>
        <v>3120</v>
      </c>
      <c r="I634" s="163">
        <f t="shared" si="56"/>
        <v>7280</v>
      </c>
      <c r="J634" s="162">
        <v>3</v>
      </c>
      <c r="K634" s="162">
        <v>33.33</v>
      </c>
      <c r="L634" s="162">
        <f t="shared" si="57"/>
        <v>36</v>
      </c>
      <c r="M634" s="162">
        <v>36</v>
      </c>
      <c r="N634" s="162">
        <v>0</v>
      </c>
      <c r="O634" s="162">
        <f t="shared" si="58"/>
        <v>202.22222222222223</v>
      </c>
      <c r="P634" s="164">
        <f t="shared" si="59"/>
        <v>7280</v>
      </c>
      <c r="Q634" s="165">
        <f t="shared" si="60"/>
        <v>3120</v>
      </c>
    </row>
    <row r="635" spans="1:17" s="154" customFormat="1">
      <c r="A635" s="230">
        <v>51501</v>
      </c>
      <c r="B635" s="166" t="s">
        <v>1030</v>
      </c>
      <c r="C635" s="166" t="s">
        <v>21</v>
      </c>
      <c r="D635" s="174" t="s">
        <v>1029</v>
      </c>
      <c r="E635" s="170" t="s">
        <v>863</v>
      </c>
      <c r="F635" s="183">
        <v>0</v>
      </c>
      <c r="G635" s="162">
        <v>30</v>
      </c>
      <c r="H635" s="163">
        <f t="shared" si="55"/>
        <v>0</v>
      </c>
      <c r="I635" s="163">
        <f t="shared" si="56"/>
        <v>0</v>
      </c>
      <c r="J635" s="162">
        <v>3</v>
      </c>
      <c r="K635" s="162">
        <v>33.33</v>
      </c>
      <c r="L635" s="162">
        <f t="shared" si="57"/>
        <v>36</v>
      </c>
      <c r="M635" s="162">
        <v>36</v>
      </c>
      <c r="N635" s="162">
        <v>0</v>
      </c>
      <c r="O635" s="162">
        <f t="shared" si="58"/>
        <v>0</v>
      </c>
      <c r="P635" s="164">
        <f t="shared" si="59"/>
        <v>0</v>
      </c>
      <c r="Q635" s="165">
        <f t="shared" si="60"/>
        <v>0</v>
      </c>
    </row>
    <row r="636" spans="1:17" s="154" customFormat="1">
      <c r="A636" s="230">
        <v>51501</v>
      </c>
      <c r="B636" s="166" t="s">
        <v>1031</v>
      </c>
      <c r="C636" s="166" t="s">
        <v>21</v>
      </c>
      <c r="D636" s="174" t="s">
        <v>1029</v>
      </c>
      <c r="E636" s="170" t="s">
        <v>830</v>
      </c>
      <c r="F636" s="183">
        <v>0</v>
      </c>
      <c r="G636" s="162">
        <v>30</v>
      </c>
      <c r="H636" s="163">
        <f t="shared" si="55"/>
        <v>0</v>
      </c>
      <c r="I636" s="163">
        <f t="shared" si="56"/>
        <v>0</v>
      </c>
      <c r="J636" s="162">
        <v>3</v>
      </c>
      <c r="K636" s="162">
        <v>33.33</v>
      </c>
      <c r="L636" s="162">
        <f t="shared" si="57"/>
        <v>36</v>
      </c>
      <c r="M636" s="162">
        <v>36</v>
      </c>
      <c r="N636" s="162">
        <v>0</v>
      </c>
      <c r="O636" s="162">
        <f t="shared" si="58"/>
        <v>0</v>
      </c>
      <c r="P636" s="164">
        <f t="shared" si="59"/>
        <v>0</v>
      </c>
      <c r="Q636" s="165">
        <f t="shared" si="60"/>
        <v>0</v>
      </c>
    </row>
    <row r="637" spans="1:17" s="154" customFormat="1">
      <c r="A637" s="230">
        <v>51501</v>
      </c>
      <c r="B637" s="166" t="s">
        <v>1032</v>
      </c>
      <c r="C637" s="166" t="s">
        <v>21</v>
      </c>
      <c r="D637" s="174" t="s">
        <v>1029</v>
      </c>
      <c r="E637" s="170" t="s">
        <v>827</v>
      </c>
      <c r="F637" s="183">
        <v>0</v>
      </c>
      <c r="G637" s="162">
        <v>30</v>
      </c>
      <c r="H637" s="163">
        <f t="shared" si="55"/>
        <v>0</v>
      </c>
      <c r="I637" s="163">
        <f t="shared" si="56"/>
        <v>0</v>
      </c>
      <c r="J637" s="162">
        <v>3</v>
      </c>
      <c r="K637" s="162">
        <v>33.33</v>
      </c>
      <c r="L637" s="162">
        <f t="shared" si="57"/>
        <v>36</v>
      </c>
      <c r="M637" s="162">
        <v>36</v>
      </c>
      <c r="N637" s="162">
        <v>0</v>
      </c>
      <c r="O637" s="162">
        <f t="shared" si="58"/>
        <v>0</v>
      </c>
      <c r="P637" s="164">
        <f t="shared" si="59"/>
        <v>0</v>
      </c>
      <c r="Q637" s="165">
        <f t="shared" si="60"/>
        <v>0</v>
      </c>
    </row>
    <row r="638" spans="1:17" s="154" customFormat="1">
      <c r="A638" s="230">
        <v>51501</v>
      </c>
      <c r="B638" s="166" t="s">
        <v>1033</v>
      </c>
      <c r="C638" s="166" t="s">
        <v>21</v>
      </c>
      <c r="D638" s="174" t="s">
        <v>1029</v>
      </c>
      <c r="E638" s="170" t="s">
        <v>911</v>
      </c>
      <c r="F638" s="183">
        <v>0</v>
      </c>
      <c r="G638" s="162">
        <v>30</v>
      </c>
      <c r="H638" s="163">
        <f t="shared" si="55"/>
        <v>0</v>
      </c>
      <c r="I638" s="163">
        <f t="shared" si="56"/>
        <v>0</v>
      </c>
      <c r="J638" s="162">
        <v>3</v>
      </c>
      <c r="K638" s="162">
        <v>33.33</v>
      </c>
      <c r="L638" s="162">
        <f t="shared" si="57"/>
        <v>36</v>
      </c>
      <c r="M638" s="162">
        <v>36</v>
      </c>
      <c r="N638" s="162">
        <v>0</v>
      </c>
      <c r="O638" s="162">
        <f t="shared" si="58"/>
        <v>0</v>
      </c>
      <c r="P638" s="164">
        <f t="shared" si="59"/>
        <v>0</v>
      </c>
      <c r="Q638" s="165">
        <f t="shared" si="60"/>
        <v>0</v>
      </c>
    </row>
    <row r="639" spans="1:17" s="154" customFormat="1">
      <c r="A639" s="230">
        <v>51501</v>
      </c>
      <c r="B639" s="166" t="s">
        <v>1034</v>
      </c>
      <c r="C639" s="166" t="s">
        <v>21</v>
      </c>
      <c r="D639" s="174" t="s">
        <v>1029</v>
      </c>
      <c r="E639" s="170" t="s">
        <v>996</v>
      </c>
      <c r="F639" s="183">
        <v>10400</v>
      </c>
      <c r="G639" s="162">
        <v>30</v>
      </c>
      <c r="H639" s="163">
        <f t="shared" si="55"/>
        <v>3120</v>
      </c>
      <c r="I639" s="163">
        <f t="shared" si="56"/>
        <v>7280</v>
      </c>
      <c r="J639" s="162">
        <v>3</v>
      </c>
      <c r="K639" s="162">
        <v>33.33</v>
      </c>
      <c r="L639" s="162">
        <f t="shared" si="57"/>
        <v>36</v>
      </c>
      <c r="M639" s="162">
        <v>36</v>
      </c>
      <c r="N639" s="162">
        <v>0</v>
      </c>
      <c r="O639" s="162">
        <f t="shared" si="58"/>
        <v>202.22222222222223</v>
      </c>
      <c r="P639" s="164">
        <f t="shared" si="59"/>
        <v>7280</v>
      </c>
      <c r="Q639" s="165">
        <f t="shared" si="60"/>
        <v>3120</v>
      </c>
    </row>
    <row r="640" spans="1:17" s="154" customFormat="1">
      <c r="A640" s="230">
        <v>51501</v>
      </c>
      <c r="B640" s="166" t="s">
        <v>1035</v>
      </c>
      <c r="C640" s="166" t="s">
        <v>21</v>
      </c>
      <c r="D640" s="174" t="s">
        <v>1029</v>
      </c>
      <c r="E640" s="170" t="s">
        <v>863</v>
      </c>
      <c r="F640" s="183">
        <v>0</v>
      </c>
      <c r="G640" s="162">
        <v>30</v>
      </c>
      <c r="H640" s="163">
        <f t="shared" si="55"/>
        <v>0</v>
      </c>
      <c r="I640" s="163">
        <f t="shared" si="56"/>
        <v>0</v>
      </c>
      <c r="J640" s="162">
        <v>3</v>
      </c>
      <c r="K640" s="162">
        <v>33.33</v>
      </c>
      <c r="L640" s="162">
        <f t="shared" si="57"/>
        <v>36</v>
      </c>
      <c r="M640" s="162">
        <v>36</v>
      </c>
      <c r="N640" s="162">
        <v>0</v>
      </c>
      <c r="O640" s="162">
        <f t="shared" si="58"/>
        <v>0</v>
      </c>
      <c r="P640" s="164">
        <f t="shared" si="59"/>
        <v>0</v>
      </c>
      <c r="Q640" s="165">
        <f t="shared" si="60"/>
        <v>0</v>
      </c>
    </row>
    <row r="641" spans="1:17" s="154" customFormat="1">
      <c r="A641" s="230">
        <v>51501</v>
      </c>
      <c r="B641" s="166" t="s">
        <v>1036</v>
      </c>
      <c r="C641" s="166" t="s">
        <v>21</v>
      </c>
      <c r="D641" s="174" t="s">
        <v>1029</v>
      </c>
      <c r="E641" s="170" t="s">
        <v>830</v>
      </c>
      <c r="F641" s="183">
        <v>0</v>
      </c>
      <c r="G641" s="162">
        <v>30</v>
      </c>
      <c r="H641" s="163">
        <f t="shared" si="55"/>
        <v>0</v>
      </c>
      <c r="I641" s="163">
        <f t="shared" si="56"/>
        <v>0</v>
      </c>
      <c r="J641" s="162">
        <v>3</v>
      </c>
      <c r="K641" s="162">
        <v>33.33</v>
      </c>
      <c r="L641" s="162">
        <f t="shared" si="57"/>
        <v>36</v>
      </c>
      <c r="M641" s="162">
        <v>36</v>
      </c>
      <c r="N641" s="162">
        <v>0</v>
      </c>
      <c r="O641" s="162">
        <f t="shared" si="58"/>
        <v>0</v>
      </c>
      <c r="P641" s="164">
        <f t="shared" si="59"/>
        <v>0</v>
      </c>
      <c r="Q641" s="165">
        <f t="shared" si="60"/>
        <v>0</v>
      </c>
    </row>
    <row r="642" spans="1:17" s="154" customFormat="1">
      <c r="A642" s="230">
        <v>51501</v>
      </c>
      <c r="B642" s="166" t="s">
        <v>1037</v>
      </c>
      <c r="C642" s="166" t="s">
        <v>21</v>
      </c>
      <c r="D642" s="174" t="s">
        <v>1029</v>
      </c>
      <c r="E642" s="170" t="s">
        <v>827</v>
      </c>
      <c r="F642" s="183">
        <v>0</v>
      </c>
      <c r="G642" s="162">
        <v>30</v>
      </c>
      <c r="H642" s="163">
        <f t="shared" si="55"/>
        <v>0</v>
      </c>
      <c r="I642" s="163">
        <f t="shared" si="56"/>
        <v>0</v>
      </c>
      <c r="J642" s="162">
        <v>3</v>
      </c>
      <c r="K642" s="162">
        <v>33.33</v>
      </c>
      <c r="L642" s="162">
        <f t="shared" si="57"/>
        <v>36</v>
      </c>
      <c r="M642" s="162">
        <v>36</v>
      </c>
      <c r="N642" s="162">
        <v>0</v>
      </c>
      <c r="O642" s="162">
        <f t="shared" si="58"/>
        <v>0</v>
      </c>
      <c r="P642" s="164">
        <f t="shared" si="59"/>
        <v>0</v>
      </c>
      <c r="Q642" s="165">
        <f t="shared" si="60"/>
        <v>0</v>
      </c>
    </row>
    <row r="643" spans="1:17" s="154" customFormat="1">
      <c r="A643" s="230">
        <v>51501</v>
      </c>
      <c r="B643" s="166" t="s">
        <v>1038</v>
      </c>
      <c r="C643" s="166" t="s">
        <v>21</v>
      </c>
      <c r="D643" s="174" t="s">
        <v>1029</v>
      </c>
      <c r="E643" s="170" t="s">
        <v>911</v>
      </c>
      <c r="F643" s="183">
        <v>0</v>
      </c>
      <c r="G643" s="162">
        <v>30</v>
      </c>
      <c r="H643" s="163">
        <f t="shared" si="55"/>
        <v>0</v>
      </c>
      <c r="I643" s="163">
        <f t="shared" si="56"/>
        <v>0</v>
      </c>
      <c r="J643" s="162">
        <v>3</v>
      </c>
      <c r="K643" s="162">
        <v>33.33</v>
      </c>
      <c r="L643" s="162">
        <f t="shared" si="57"/>
        <v>36</v>
      </c>
      <c r="M643" s="162">
        <v>36</v>
      </c>
      <c r="N643" s="162">
        <v>0</v>
      </c>
      <c r="O643" s="162">
        <f t="shared" si="58"/>
        <v>0</v>
      </c>
      <c r="P643" s="164">
        <f t="shared" si="59"/>
        <v>0</v>
      </c>
      <c r="Q643" s="165">
        <f t="shared" si="60"/>
        <v>0</v>
      </c>
    </row>
    <row r="644" spans="1:17" s="154" customFormat="1">
      <c r="A644" s="230">
        <v>51501</v>
      </c>
      <c r="B644" s="166" t="s">
        <v>1039</v>
      </c>
      <c r="C644" s="166" t="s">
        <v>21</v>
      </c>
      <c r="D644" s="174" t="s">
        <v>1029</v>
      </c>
      <c r="E644" s="170" t="s">
        <v>996</v>
      </c>
      <c r="F644" s="183">
        <v>10400</v>
      </c>
      <c r="G644" s="162">
        <v>30</v>
      </c>
      <c r="H644" s="163">
        <f t="shared" si="55"/>
        <v>3120</v>
      </c>
      <c r="I644" s="163">
        <f t="shared" si="56"/>
        <v>7280</v>
      </c>
      <c r="J644" s="162">
        <v>3</v>
      </c>
      <c r="K644" s="162">
        <v>33.33</v>
      </c>
      <c r="L644" s="162">
        <f t="shared" si="57"/>
        <v>36</v>
      </c>
      <c r="M644" s="162">
        <v>36</v>
      </c>
      <c r="N644" s="162">
        <v>0</v>
      </c>
      <c r="O644" s="162">
        <f t="shared" si="58"/>
        <v>202.22222222222223</v>
      </c>
      <c r="P644" s="164">
        <f t="shared" si="59"/>
        <v>7280</v>
      </c>
      <c r="Q644" s="165">
        <f t="shared" si="60"/>
        <v>3120</v>
      </c>
    </row>
    <row r="645" spans="1:17" s="154" customFormat="1">
      <c r="A645" s="230">
        <v>51501</v>
      </c>
      <c r="B645" s="166" t="s">
        <v>1040</v>
      </c>
      <c r="C645" s="166" t="s">
        <v>21</v>
      </c>
      <c r="D645" s="174" t="s">
        <v>1029</v>
      </c>
      <c r="E645" s="170" t="s">
        <v>863</v>
      </c>
      <c r="F645" s="183">
        <v>0</v>
      </c>
      <c r="G645" s="162">
        <v>30</v>
      </c>
      <c r="H645" s="163">
        <f t="shared" si="55"/>
        <v>0</v>
      </c>
      <c r="I645" s="163">
        <f t="shared" si="56"/>
        <v>0</v>
      </c>
      <c r="J645" s="162">
        <v>3</v>
      </c>
      <c r="K645" s="162">
        <v>33.33</v>
      </c>
      <c r="L645" s="162">
        <f t="shared" si="57"/>
        <v>36</v>
      </c>
      <c r="M645" s="162">
        <v>36</v>
      </c>
      <c r="N645" s="162">
        <v>0</v>
      </c>
      <c r="O645" s="162">
        <f t="shared" si="58"/>
        <v>0</v>
      </c>
      <c r="P645" s="164">
        <f t="shared" si="59"/>
        <v>0</v>
      </c>
      <c r="Q645" s="165">
        <f t="shared" si="60"/>
        <v>0</v>
      </c>
    </row>
    <row r="646" spans="1:17" s="154" customFormat="1">
      <c r="A646" s="230">
        <v>51501</v>
      </c>
      <c r="B646" s="166" t="s">
        <v>1041</v>
      </c>
      <c r="C646" s="166" t="s">
        <v>21</v>
      </c>
      <c r="D646" s="174" t="s">
        <v>1029</v>
      </c>
      <c r="E646" s="170" t="s">
        <v>830</v>
      </c>
      <c r="F646" s="183">
        <v>0</v>
      </c>
      <c r="G646" s="162">
        <v>30</v>
      </c>
      <c r="H646" s="163">
        <f t="shared" si="55"/>
        <v>0</v>
      </c>
      <c r="I646" s="163">
        <f t="shared" si="56"/>
        <v>0</v>
      </c>
      <c r="J646" s="162">
        <v>3</v>
      </c>
      <c r="K646" s="162">
        <v>33.33</v>
      </c>
      <c r="L646" s="162">
        <f t="shared" si="57"/>
        <v>36</v>
      </c>
      <c r="M646" s="162">
        <v>36</v>
      </c>
      <c r="N646" s="162">
        <v>0</v>
      </c>
      <c r="O646" s="162">
        <f t="shared" si="58"/>
        <v>0</v>
      </c>
      <c r="P646" s="164">
        <f t="shared" si="59"/>
        <v>0</v>
      </c>
      <c r="Q646" s="165">
        <f t="shared" si="60"/>
        <v>0</v>
      </c>
    </row>
    <row r="647" spans="1:17" s="154" customFormat="1">
      <c r="A647" s="230">
        <v>51501</v>
      </c>
      <c r="B647" s="166" t="s">
        <v>1042</v>
      </c>
      <c r="C647" s="166" t="s">
        <v>21</v>
      </c>
      <c r="D647" s="174" t="s">
        <v>1029</v>
      </c>
      <c r="E647" s="170" t="s">
        <v>827</v>
      </c>
      <c r="F647" s="183">
        <v>0</v>
      </c>
      <c r="G647" s="162">
        <v>30</v>
      </c>
      <c r="H647" s="163">
        <f t="shared" si="55"/>
        <v>0</v>
      </c>
      <c r="I647" s="163">
        <f t="shared" si="56"/>
        <v>0</v>
      </c>
      <c r="J647" s="162">
        <v>3</v>
      </c>
      <c r="K647" s="162">
        <v>33.33</v>
      </c>
      <c r="L647" s="162">
        <f t="shared" si="57"/>
        <v>36</v>
      </c>
      <c r="M647" s="162">
        <v>36</v>
      </c>
      <c r="N647" s="162">
        <v>0</v>
      </c>
      <c r="O647" s="162">
        <f t="shared" si="58"/>
        <v>0</v>
      </c>
      <c r="P647" s="164">
        <f t="shared" si="59"/>
        <v>0</v>
      </c>
      <c r="Q647" s="165">
        <f t="shared" si="60"/>
        <v>0</v>
      </c>
    </row>
    <row r="648" spans="1:17" s="154" customFormat="1">
      <c r="A648" s="230">
        <v>51501</v>
      </c>
      <c r="B648" s="166" t="s">
        <v>1043</v>
      </c>
      <c r="C648" s="166" t="s">
        <v>21</v>
      </c>
      <c r="D648" s="174" t="s">
        <v>1029</v>
      </c>
      <c r="E648" s="170" t="s">
        <v>911</v>
      </c>
      <c r="F648" s="183">
        <v>0</v>
      </c>
      <c r="G648" s="162">
        <v>30</v>
      </c>
      <c r="H648" s="163">
        <f t="shared" ref="H648:H711" si="61">F648*G648%</f>
        <v>0</v>
      </c>
      <c r="I648" s="163">
        <f t="shared" ref="I648:I711" si="62">F648-H648</f>
        <v>0</v>
      </c>
      <c r="J648" s="162">
        <v>3</v>
      </c>
      <c r="K648" s="162">
        <v>33.33</v>
      </c>
      <c r="L648" s="162">
        <f t="shared" ref="L648:L711" si="63">J648*12</f>
        <v>36</v>
      </c>
      <c r="M648" s="162">
        <v>36</v>
      </c>
      <c r="N648" s="162">
        <v>0</v>
      </c>
      <c r="O648" s="162">
        <f t="shared" ref="O648:O711" si="64">I648/L648</f>
        <v>0</v>
      </c>
      <c r="P648" s="164">
        <f t="shared" ref="P648:P711" si="65">O648*M648</f>
        <v>0</v>
      </c>
      <c r="Q648" s="165">
        <f t="shared" ref="Q648:Q711" si="66">F648-P648</f>
        <v>0</v>
      </c>
    </row>
    <row r="649" spans="1:17" s="154" customFormat="1">
      <c r="A649" s="230">
        <v>51501</v>
      </c>
      <c r="B649" s="166" t="s">
        <v>1044</v>
      </c>
      <c r="C649" s="166" t="s">
        <v>21</v>
      </c>
      <c r="D649" s="174" t="s">
        <v>1045</v>
      </c>
      <c r="E649" s="170" t="s">
        <v>1046</v>
      </c>
      <c r="F649" s="183">
        <v>1314.33</v>
      </c>
      <c r="G649" s="162">
        <v>30</v>
      </c>
      <c r="H649" s="163">
        <f t="shared" si="61"/>
        <v>394.29899999999998</v>
      </c>
      <c r="I649" s="163">
        <f t="shared" si="62"/>
        <v>920.03099999999995</v>
      </c>
      <c r="J649" s="162">
        <v>3</v>
      </c>
      <c r="K649" s="162">
        <v>33.33</v>
      </c>
      <c r="L649" s="162">
        <f t="shared" si="63"/>
        <v>36</v>
      </c>
      <c r="M649" s="162">
        <v>36</v>
      </c>
      <c r="N649" s="162">
        <v>0</v>
      </c>
      <c r="O649" s="162">
        <f t="shared" si="64"/>
        <v>25.556416666666664</v>
      </c>
      <c r="P649" s="164">
        <f t="shared" si="65"/>
        <v>920.03099999999995</v>
      </c>
      <c r="Q649" s="165">
        <f t="shared" si="66"/>
        <v>394.29899999999998</v>
      </c>
    </row>
    <row r="650" spans="1:17" s="154" customFormat="1">
      <c r="A650" s="230">
        <v>51501</v>
      </c>
      <c r="B650" s="166" t="s">
        <v>1047</v>
      </c>
      <c r="C650" s="166" t="s">
        <v>21</v>
      </c>
      <c r="D650" s="174" t="s">
        <v>1045</v>
      </c>
      <c r="E650" s="170" t="s">
        <v>1046</v>
      </c>
      <c r="F650" s="183">
        <v>1314.33</v>
      </c>
      <c r="G650" s="162">
        <v>30</v>
      </c>
      <c r="H650" s="163">
        <f t="shared" si="61"/>
        <v>394.29899999999998</v>
      </c>
      <c r="I650" s="163">
        <f t="shared" si="62"/>
        <v>920.03099999999995</v>
      </c>
      <c r="J650" s="162">
        <v>3</v>
      </c>
      <c r="K650" s="162">
        <v>33.33</v>
      </c>
      <c r="L650" s="162">
        <f t="shared" si="63"/>
        <v>36</v>
      </c>
      <c r="M650" s="162">
        <v>36</v>
      </c>
      <c r="N650" s="162">
        <v>0</v>
      </c>
      <c r="O650" s="162">
        <f t="shared" si="64"/>
        <v>25.556416666666664</v>
      </c>
      <c r="P650" s="164">
        <f t="shared" si="65"/>
        <v>920.03099999999995</v>
      </c>
      <c r="Q650" s="165">
        <f t="shared" si="66"/>
        <v>394.29899999999998</v>
      </c>
    </row>
    <row r="651" spans="1:17" s="154" customFormat="1">
      <c r="A651" s="230">
        <v>51501</v>
      </c>
      <c r="B651" s="177" t="s">
        <v>1048</v>
      </c>
      <c r="C651" s="166" t="s">
        <v>21</v>
      </c>
      <c r="D651" s="177" t="s">
        <v>1049</v>
      </c>
      <c r="E651" s="176" t="s">
        <v>854</v>
      </c>
      <c r="F651" s="171">
        <v>4260</v>
      </c>
      <c r="G651" s="162">
        <v>30</v>
      </c>
      <c r="H651" s="163">
        <f t="shared" si="61"/>
        <v>1278</v>
      </c>
      <c r="I651" s="163">
        <f t="shared" si="62"/>
        <v>2982</v>
      </c>
      <c r="J651" s="162">
        <v>3</v>
      </c>
      <c r="K651" s="162">
        <v>33.33</v>
      </c>
      <c r="L651" s="162">
        <f t="shared" si="63"/>
        <v>36</v>
      </c>
      <c r="M651" s="162">
        <v>36</v>
      </c>
      <c r="N651" s="162">
        <v>0</v>
      </c>
      <c r="O651" s="162">
        <f t="shared" si="64"/>
        <v>82.833333333333329</v>
      </c>
      <c r="P651" s="164">
        <f t="shared" si="65"/>
        <v>2982</v>
      </c>
      <c r="Q651" s="165">
        <f t="shared" si="66"/>
        <v>1278</v>
      </c>
    </row>
    <row r="652" spans="1:17" s="154" customFormat="1">
      <c r="A652" s="230">
        <v>51501</v>
      </c>
      <c r="B652" s="177" t="s">
        <v>1050</v>
      </c>
      <c r="C652" s="166" t="s">
        <v>21</v>
      </c>
      <c r="D652" s="177" t="s">
        <v>1051</v>
      </c>
      <c r="E652" s="176" t="s">
        <v>901</v>
      </c>
      <c r="F652" s="171">
        <v>4180</v>
      </c>
      <c r="G652" s="162">
        <v>30</v>
      </c>
      <c r="H652" s="163">
        <f t="shared" si="61"/>
        <v>1254</v>
      </c>
      <c r="I652" s="163">
        <f t="shared" si="62"/>
        <v>2926</v>
      </c>
      <c r="J652" s="162">
        <v>3</v>
      </c>
      <c r="K652" s="162">
        <v>33.33</v>
      </c>
      <c r="L652" s="162">
        <f t="shared" si="63"/>
        <v>36</v>
      </c>
      <c r="M652" s="162">
        <v>36</v>
      </c>
      <c r="N652" s="162">
        <v>0</v>
      </c>
      <c r="O652" s="162">
        <f t="shared" si="64"/>
        <v>81.277777777777771</v>
      </c>
      <c r="P652" s="164">
        <f t="shared" si="65"/>
        <v>2926</v>
      </c>
      <c r="Q652" s="165">
        <f t="shared" si="66"/>
        <v>1254</v>
      </c>
    </row>
    <row r="653" spans="1:17" s="154" customFormat="1">
      <c r="A653" s="230">
        <v>51501</v>
      </c>
      <c r="B653" s="166" t="s">
        <v>1052</v>
      </c>
      <c r="C653" s="166" t="s">
        <v>21</v>
      </c>
      <c r="D653" s="174" t="s">
        <v>1053</v>
      </c>
      <c r="E653" s="170" t="s">
        <v>901</v>
      </c>
      <c r="F653" s="171">
        <v>4180</v>
      </c>
      <c r="G653" s="162">
        <v>30</v>
      </c>
      <c r="H653" s="163">
        <f t="shared" si="61"/>
        <v>1254</v>
      </c>
      <c r="I653" s="163">
        <f t="shared" si="62"/>
        <v>2926</v>
      </c>
      <c r="J653" s="162">
        <v>3</v>
      </c>
      <c r="K653" s="162">
        <v>33.33</v>
      </c>
      <c r="L653" s="162">
        <f t="shared" si="63"/>
        <v>36</v>
      </c>
      <c r="M653" s="162">
        <v>36</v>
      </c>
      <c r="N653" s="162">
        <v>0</v>
      </c>
      <c r="O653" s="162">
        <f t="shared" si="64"/>
        <v>81.277777777777771</v>
      </c>
      <c r="P653" s="164">
        <f t="shared" si="65"/>
        <v>2926</v>
      </c>
      <c r="Q653" s="165">
        <f t="shared" si="66"/>
        <v>1254</v>
      </c>
    </row>
    <row r="654" spans="1:17" s="154" customFormat="1">
      <c r="A654" s="230">
        <v>51501</v>
      </c>
      <c r="B654" s="166" t="s">
        <v>1054</v>
      </c>
      <c r="C654" s="166" t="s">
        <v>21</v>
      </c>
      <c r="D654" s="174" t="s">
        <v>1055</v>
      </c>
      <c r="E654" s="170" t="s">
        <v>1056</v>
      </c>
      <c r="F654" s="171">
        <v>14910</v>
      </c>
      <c r="G654" s="162">
        <v>30</v>
      </c>
      <c r="H654" s="163">
        <f t="shared" si="61"/>
        <v>4473</v>
      </c>
      <c r="I654" s="163">
        <f t="shared" si="62"/>
        <v>10437</v>
      </c>
      <c r="J654" s="162">
        <v>3</v>
      </c>
      <c r="K654" s="162">
        <v>33.33</v>
      </c>
      <c r="L654" s="162">
        <f t="shared" si="63"/>
        <v>36</v>
      </c>
      <c r="M654" s="162">
        <v>36</v>
      </c>
      <c r="N654" s="162">
        <v>0</v>
      </c>
      <c r="O654" s="162">
        <f t="shared" si="64"/>
        <v>289.91666666666669</v>
      </c>
      <c r="P654" s="164">
        <f t="shared" si="65"/>
        <v>10437</v>
      </c>
      <c r="Q654" s="165">
        <f t="shared" si="66"/>
        <v>4473</v>
      </c>
    </row>
    <row r="655" spans="1:17" s="154" customFormat="1">
      <c r="A655" s="230">
        <v>51501</v>
      </c>
      <c r="B655" s="166" t="s">
        <v>1057</v>
      </c>
      <c r="C655" s="166" t="s">
        <v>21</v>
      </c>
      <c r="D655" s="174" t="s">
        <v>1058</v>
      </c>
      <c r="E655" s="170" t="s">
        <v>854</v>
      </c>
      <c r="F655" s="171">
        <v>4190</v>
      </c>
      <c r="G655" s="162">
        <v>30</v>
      </c>
      <c r="H655" s="163">
        <f t="shared" si="61"/>
        <v>1257</v>
      </c>
      <c r="I655" s="163">
        <f t="shared" si="62"/>
        <v>2933</v>
      </c>
      <c r="J655" s="162">
        <v>3</v>
      </c>
      <c r="K655" s="162">
        <v>33.33</v>
      </c>
      <c r="L655" s="162">
        <f t="shared" si="63"/>
        <v>36</v>
      </c>
      <c r="M655" s="162">
        <v>36</v>
      </c>
      <c r="N655" s="162">
        <v>0</v>
      </c>
      <c r="O655" s="162">
        <f t="shared" si="64"/>
        <v>81.472222222222229</v>
      </c>
      <c r="P655" s="164">
        <f t="shared" si="65"/>
        <v>2933</v>
      </c>
      <c r="Q655" s="165">
        <f t="shared" si="66"/>
        <v>1257</v>
      </c>
    </row>
    <row r="656" spans="1:17" s="154" customFormat="1">
      <c r="A656" s="230">
        <v>51501</v>
      </c>
      <c r="B656" s="177" t="s">
        <v>1059</v>
      </c>
      <c r="C656" s="166" t="s">
        <v>21</v>
      </c>
      <c r="D656" s="177" t="s">
        <v>1060</v>
      </c>
      <c r="E656" s="176" t="s">
        <v>901</v>
      </c>
      <c r="F656" s="171">
        <v>2702.5</v>
      </c>
      <c r="G656" s="162">
        <v>30</v>
      </c>
      <c r="H656" s="163">
        <f t="shared" si="61"/>
        <v>810.75</v>
      </c>
      <c r="I656" s="163">
        <f t="shared" si="62"/>
        <v>1891.75</v>
      </c>
      <c r="J656" s="162">
        <v>3</v>
      </c>
      <c r="K656" s="162">
        <v>33.33</v>
      </c>
      <c r="L656" s="162">
        <f t="shared" si="63"/>
        <v>36</v>
      </c>
      <c r="M656" s="162">
        <v>36</v>
      </c>
      <c r="N656" s="162">
        <v>0</v>
      </c>
      <c r="O656" s="162">
        <f t="shared" si="64"/>
        <v>52.548611111111114</v>
      </c>
      <c r="P656" s="164">
        <f t="shared" si="65"/>
        <v>1891.75</v>
      </c>
      <c r="Q656" s="165">
        <f t="shared" si="66"/>
        <v>810.75</v>
      </c>
    </row>
    <row r="657" spans="1:17" s="154" customFormat="1">
      <c r="A657" s="230">
        <v>51501</v>
      </c>
      <c r="B657" s="177" t="s">
        <v>1061</v>
      </c>
      <c r="C657" s="166" t="s">
        <v>21</v>
      </c>
      <c r="D657" s="177" t="s">
        <v>1062</v>
      </c>
      <c r="E657" s="170" t="s">
        <v>996</v>
      </c>
      <c r="F657" s="171">
        <v>9500</v>
      </c>
      <c r="G657" s="162">
        <v>30</v>
      </c>
      <c r="H657" s="163">
        <f t="shared" si="61"/>
        <v>2850</v>
      </c>
      <c r="I657" s="163">
        <f t="shared" si="62"/>
        <v>6650</v>
      </c>
      <c r="J657" s="162">
        <v>3</v>
      </c>
      <c r="K657" s="162">
        <v>33.33</v>
      </c>
      <c r="L657" s="162">
        <f t="shared" si="63"/>
        <v>36</v>
      </c>
      <c r="M657" s="162">
        <v>36</v>
      </c>
      <c r="N657" s="162">
        <v>0</v>
      </c>
      <c r="O657" s="162">
        <f t="shared" si="64"/>
        <v>184.72222222222223</v>
      </c>
      <c r="P657" s="164">
        <f t="shared" si="65"/>
        <v>6650</v>
      </c>
      <c r="Q657" s="165">
        <f t="shared" si="66"/>
        <v>2850</v>
      </c>
    </row>
    <row r="658" spans="1:17" s="154" customFormat="1">
      <c r="A658" s="230">
        <v>51501</v>
      </c>
      <c r="B658" s="177" t="s">
        <v>1063</v>
      </c>
      <c r="C658" s="166" t="s">
        <v>21</v>
      </c>
      <c r="D658" s="177" t="s">
        <v>1062</v>
      </c>
      <c r="E658" s="170" t="s">
        <v>827</v>
      </c>
      <c r="F658" s="171">
        <v>0</v>
      </c>
      <c r="G658" s="162">
        <v>30</v>
      </c>
      <c r="H658" s="163">
        <f t="shared" si="61"/>
        <v>0</v>
      </c>
      <c r="I658" s="163">
        <f t="shared" si="62"/>
        <v>0</v>
      </c>
      <c r="J658" s="162">
        <v>3</v>
      </c>
      <c r="K658" s="162">
        <v>33.33</v>
      </c>
      <c r="L658" s="162">
        <f t="shared" si="63"/>
        <v>36</v>
      </c>
      <c r="M658" s="162">
        <v>36</v>
      </c>
      <c r="N658" s="162">
        <v>0</v>
      </c>
      <c r="O658" s="162">
        <f t="shared" si="64"/>
        <v>0</v>
      </c>
      <c r="P658" s="164">
        <f t="shared" si="65"/>
        <v>0</v>
      </c>
      <c r="Q658" s="165">
        <f t="shared" si="66"/>
        <v>0</v>
      </c>
    </row>
    <row r="659" spans="1:17" s="154" customFormat="1">
      <c r="A659" s="230">
        <v>51501</v>
      </c>
      <c r="B659" s="177" t="s">
        <v>1064</v>
      </c>
      <c r="C659" s="166" t="s">
        <v>21</v>
      </c>
      <c r="D659" s="177" t="s">
        <v>1062</v>
      </c>
      <c r="E659" s="170" t="s">
        <v>911</v>
      </c>
      <c r="F659" s="168">
        <v>0</v>
      </c>
      <c r="G659" s="162">
        <v>30</v>
      </c>
      <c r="H659" s="163">
        <f t="shared" si="61"/>
        <v>0</v>
      </c>
      <c r="I659" s="163">
        <f t="shared" si="62"/>
        <v>0</v>
      </c>
      <c r="J659" s="162">
        <v>3</v>
      </c>
      <c r="K659" s="162">
        <v>33.33</v>
      </c>
      <c r="L659" s="162">
        <f t="shared" si="63"/>
        <v>36</v>
      </c>
      <c r="M659" s="162">
        <v>36</v>
      </c>
      <c r="N659" s="162">
        <v>0</v>
      </c>
      <c r="O659" s="162">
        <f t="shared" si="64"/>
        <v>0</v>
      </c>
      <c r="P659" s="164">
        <f t="shared" si="65"/>
        <v>0</v>
      </c>
      <c r="Q659" s="165">
        <f t="shared" si="66"/>
        <v>0</v>
      </c>
    </row>
    <row r="660" spans="1:17" s="154" customFormat="1">
      <c r="A660" s="230">
        <v>51501</v>
      </c>
      <c r="B660" s="177" t="s">
        <v>1065</v>
      </c>
      <c r="C660" s="166" t="s">
        <v>21</v>
      </c>
      <c r="D660" s="177" t="s">
        <v>1062</v>
      </c>
      <c r="E660" s="170" t="s">
        <v>996</v>
      </c>
      <c r="F660" s="171">
        <v>9500</v>
      </c>
      <c r="G660" s="162">
        <v>30</v>
      </c>
      <c r="H660" s="163">
        <f t="shared" si="61"/>
        <v>2850</v>
      </c>
      <c r="I660" s="163">
        <f t="shared" si="62"/>
        <v>6650</v>
      </c>
      <c r="J660" s="162">
        <v>3</v>
      </c>
      <c r="K660" s="162">
        <v>33.33</v>
      </c>
      <c r="L660" s="162">
        <f t="shared" si="63"/>
        <v>36</v>
      </c>
      <c r="M660" s="162">
        <v>36</v>
      </c>
      <c r="N660" s="162">
        <v>0</v>
      </c>
      <c r="O660" s="162">
        <f t="shared" si="64"/>
        <v>184.72222222222223</v>
      </c>
      <c r="P660" s="164">
        <f t="shared" si="65"/>
        <v>6650</v>
      </c>
      <c r="Q660" s="165">
        <f t="shared" si="66"/>
        <v>2850</v>
      </c>
    </row>
    <row r="661" spans="1:17" s="154" customFormat="1">
      <c r="A661" s="230">
        <v>51501</v>
      </c>
      <c r="B661" s="177" t="s">
        <v>1066</v>
      </c>
      <c r="C661" s="166" t="s">
        <v>21</v>
      </c>
      <c r="D661" s="177" t="s">
        <v>1062</v>
      </c>
      <c r="E661" s="170" t="s">
        <v>863</v>
      </c>
      <c r="F661" s="171">
        <v>0</v>
      </c>
      <c r="G661" s="162">
        <v>30</v>
      </c>
      <c r="H661" s="163">
        <f t="shared" si="61"/>
        <v>0</v>
      </c>
      <c r="I661" s="163">
        <f t="shared" si="62"/>
        <v>0</v>
      </c>
      <c r="J661" s="162">
        <v>3</v>
      </c>
      <c r="K661" s="162">
        <v>33.33</v>
      </c>
      <c r="L661" s="162">
        <f t="shared" si="63"/>
        <v>36</v>
      </c>
      <c r="M661" s="162">
        <v>36</v>
      </c>
      <c r="N661" s="162">
        <v>0</v>
      </c>
      <c r="O661" s="162">
        <f t="shared" si="64"/>
        <v>0</v>
      </c>
      <c r="P661" s="164">
        <f t="shared" si="65"/>
        <v>0</v>
      </c>
      <c r="Q661" s="165">
        <f t="shared" si="66"/>
        <v>0</v>
      </c>
    </row>
    <row r="662" spans="1:17" s="154" customFormat="1">
      <c r="A662" s="230">
        <v>51501</v>
      </c>
      <c r="B662" s="177" t="s">
        <v>1067</v>
      </c>
      <c r="C662" s="166" t="s">
        <v>21</v>
      </c>
      <c r="D662" s="177" t="s">
        <v>1062</v>
      </c>
      <c r="E662" s="170" t="s">
        <v>830</v>
      </c>
      <c r="F662" s="171">
        <v>0</v>
      </c>
      <c r="G662" s="162">
        <v>30</v>
      </c>
      <c r="H662" s="163">
        <f t="shared" si="61"/>
        <v>0</v>
      </c>
      <c r="I662" s="163">
        <f t="shared" si="62"/>
        <v>0</v>
      </c>
      <c r="J662" s="162">
        <v>3</v>
      </c>
      <c r="K662" s="162">
        <v>33.33</v>
      </c>
      <c r="L662" s="162">
        <f t="shared" si="63"/>
        <v>36</v>
      </c>
      <c r="M662" s="162">
        <v>36</v>
      </c>
      <c r="N662" s="162">
        <v>0</v>
      </c>
      <c r="O662" s="162">
        <f t="shared" si="64"/>
        <v>0</v>
      </c>
      <c r="P662" s="164">
        <f t="shared" si="65"/>
        <v>0</v>
      </c>
      <c r="Q662" s="165">
        <f t="shared" si="66"/>
        <v>0</v>
      </c>
    </row>
    <row r="663" spans="1:17" s="154" customFormat="1">
      <c r="A663" s="230">
        <v>51501</v>
      </c>
      <c r="B663" s="177" t="s">
        <v>1068</v>
      </c>
      <c r="C663" s="166" t="s">
        <v>21</v>
      </c>
      <c r="D663" s="177" t="s">
        <v>1062</v>
      </c>
      <c r="E663" s="170" t="s">
        <v>911</v>
      </c>
      <c r="F663" s="168">
        <v>0</v>
      </c>
      <c r="G663" s="162">
        <v>30</v>
      </c>
      <c r="H663" s="163">
        <f t="shared" si="61"/>
        <v>0</v>
      </c>
      <c r="I663" s="163">
        <f t="shared" si="62"/>
        <v>0</v>
      </c>
      <c r="J663" s="162">
        <v>3</v>
      </c>
      <c r="K663" s="162">
        <v>33.33</v>
      </c>
      <c r="L663" s="162">
        <f t="shared" si="63"/>
        <v>36</v>
      </c>
      <c r="M663" s="162">
        <v>36</v>
      </c>
      <c r="N663" s="162">
        <v>0</v>
      </c>
      <c r="O663" s="162">
        <f t="shared" si="64"/>
        <v>0</v>
      </c>
      <c r="P663" s="164">
        <f t="shared" si="65"/>
        <v>0</v>
      </c>
      <c r="Q663" s="165">
        <f t="shared" si="66"/>
        <v>0</v>
      </c>
    </row>
    <row r="664" spans="1:17" s="154" customFormat="1">
      <c r="A664" s="230">
        <v>51501</v>
      </c>
      <c r="B664" s="166" t="s">
        <v>1069</v>
      </c>
      <c r="C664" s="166" t="s">
        <v>21</v>
      </c>
      <c r="D664" s="177" t="s">
        <v>1070</v>
      </c>
      <c r="E664" s="170" t="s">
        <v>996</v>
      </c>
      <c r="F664" s="171">
        <v>7250</v>
      </c>
      <c r="G664" s="162">
        <v>30</v>
      </c>
      <c r="H664" s="163">
        <f t="shared" si="61"/>
        <v>2175</v>
      </c>
      <c r="I664" s="163">
        <f t="shared" si="62"/>
        <v>5075</v>
      </c>
      <c r="J664" s="162">
        <v>3</v>
      </c>
      <c r="K664" s="162">
        <v>33.33</v>
      </c>
      <c r="L664" s="162">
        <f t="shared" si="63"/>
        <v>36</v>
      </c>
      <c r="M664" s="162">
        <v>36</v>
      </c>
      <c r="N664" s="162">
        <v>0</v>
      </c>
      <c r="O664" s="162">
        <f t="shared" si="64"/>
        <v>140.97222222222223</v>
      </c>
      <c r="P664" s="164">
        <f t="shared" si="65"/>
        <v>5075</v>
      </c>
      <c r="Q664" s="165">
        <f t="shared" si="66"/>
        <v>2175</v>
      </c>
    </row>
    <row r="665" spans="1:17" s="154" customFormat="1">
      <c r="A665" s="230">
        <v>51501</v>
      </c>
      <c r="B665" s="166" t="s">
        <v>1071</v>
      </c>
      <c r="C665" s="166" t="s">
        <v>21</v>
      </c>
      <c r="D665" s="177" t="s">
        <v>1070</v>
      </c>
      <c r="E665" s="170" t="s">
        <v>863</v>
      </c>
      <c r="F665" s="168">
        <v>0</v>
      </c>
      <c r="G665" s="162">
        <v>30</v>
      </c>
      <c r="H665" s="163">
        <f t="shared" si="61"/>
        <v>0</v>
      </c>
      <c r="I665" s="163">
        <f t="shared" si="62"/>
        <v>0</v>
      </c>
      <c r="J665" s="162">
        <v>3</v>
      </c>
      <c r="K665" s="162">
        <v>33.33</v>
      </c>
      <c r="L665" s="162">
        <f t="shared" si="63"/>
        <v>36</v>
      </c>
      <c r="M665" s="162">
        <v>36</v>
      </c>
      <c r="N665" s="162">
        <v>0</v>
      </c>
      <c r="O665" s="162">
        <f t="shared" si="64"/>
        <v>0</v>
      </c>
      <c r="P665" s="164">
        <f t="shared" si="65"/>
        <v>0</v>
      </c>
      <c r="Q665" s="165">
        <f t="shared" si="66"/>
        <v>0</v>
      </c>
    </row>
    <row r="666" spans="1:17" s="154" customFormat="1">
      <c r="A666" s="230">
        <v>51501</v>
      </c>
      <c r="B666" s="166" t="s">
        <v>1072</v>
      </c>
      <c r="C666" s="166" t="s">
        <v>21</v>
      </c>
      <c r="D666" s="177" t="s">
        <v>1070</v>
      </c>
      <c r="E666" s="170" t="s">
        <v>827</v>
      </c>
      <c r="F666" s="168">
        <v>0</v>
      </c>
      <c r="G666" s="162">
        <v>30</v>
      </c>
      <c r="H666" s="163">
        <f t="shared" si="61"/>
        <v>0</v>
      </c>
      <c r="I666" s="163">
        <f t="shared" si="62"/>
        <v>0</v>
      </c>
      <c r="J666" s="162">
        <v>3</v>
      </c>
      <c r="K666" s="162">
        <v>33.33</v>
      </c>
      <c r="L666" s="162">
        <f t="shared" si="63"/>
        <v>36</v>
      </c>
      <c r="M666" s="162">
        <v>36</v>
      </c>
      <c r="N666" s="162">
        <v>0</v>
      </c>
      <c r="O666" s="162">
        <f t="shared" si="64"/>
        <v>0</v>
      </c>
      <c r="P666" s="164">
        <f t="shared" si="65"/>
        <v>0</v>
      </c>
      <c r="Q666" s="165">
        <f t="shared" si="66"/>
        <v>0</v>
      </c>
    </row>
    <row r="667" spans="1:17" s="154" customFormat="1">
      <c r="A667" s="230">
        <v>51501</v>
      </c>
      <c r="B667" s="166" t="s">
        <v>1073</v>
      </c>
      <c r="C667" s="166" t="s">
        <v>21</v>
      </c>
      <c r="D667" s="177" t="s">
        <v>1070</v>
      </c>
      <c r="E667" s="170" t="s">
        <v>911</v>
      </c>
      <c r="F667" s="168">
        <v>0</v>
      </c>
      <c r="G667" s="162">
        <v>30</v>
      </c>
      <c r="H667" s="163">
        <f t="shared" si="61"/>
        <v>0</v>
      </c>
      <c r="I667" s="163">
        <f t="shared" si="62"/>
        <v>0</v>
      </c>
      <c r="J667" s="162">
        <v>3</v>
      </c>
      <c r="K667" s="162">
        <v>33.33</v>
      </c>
      <c r="L667" s="162">
        <f t="shared" si="63"/>
        <v>36</v>
      </c>
      <c r="M667" s="162">
        <v>36</v>
      </c>
      <c r="N667" s="162">
        <v>0</v>
      </c>
      <c r="O667" s="162">
        <f t="shared" si="64"/>
        <v>0</v>
      </c>
      <c r="P667" s="164">
        <f t="shared" si="65"/>
        <v>0</v>
      </c>
      <c r="Q667" s="165">
        <f t="shared" si="66"/>
        <v>0</v>
      </c>
    </row>
    <row r="668" spans="1:17" s="154" customFormat="1">
      <c r="A668" s="230">
        <v>51501</v>
      </c>
      <c r="B668" s="166" t="s">
        <v>1074</v>
      </c>
      <c r="C668" s="166" t="s">
        <v>21</v>
      </c>
      <c r="D668" s="177" t="s">
        <v>1075</v>
      </c>
      <c r="E668" s="170" t="s">
        <v>1046</v>
      </c>
      <c r="F668" s="171">
        <v>1503</v>
      </c>
      <c r="G668" s="162">
        <v>30</v>
      </c>
      <c r="H668" s="163">
        <f t="shared" si="61"/>
        <v>450.9</v>
      </c>
      <c r="I668" s="163">
        <f t="shared" si="62"/>
        <v>1052.0999999999999</v>
      </c>
      <c r="J668" s="162">
        <v>3</v>
      </c>
      <c r="K668" s="162">
        <v>33.33</v>
      </c>
      <c r="L668" s="162">
        <f t="shared" si="63"/>
        <v>36</v>
      </c>
      <c r="M668" s="162">
        <v>36</v>
      </c>
      <c r="N668" s="162">
        <v>0</v>
      </c>
      <c r="O668" s="162">
        <f t="shared" si="64"/>
        <v>29.224999999999998</v>
      </c>
      <c r="P668" s="164">
        <f t="shared" si="65"/>
        <v>1052.0999999999999</v>
      </c>
      <c r="Q668" s="165">
        <f t="shared" si="66"/>
        <v>450.90000000000009</v>
      </c>
    </row>
    <row r="669" spans="1:17" s="154" customFormat="1">
      <c r="A669" s="230">
        <v>51501</v>
      </c>
      <c r="B669" s="166" t="s">
        <v>1076</v>
      </c>
      <c r="C669" s="166" t="s">
        <v>21</v>
      </c>
      <c r="D669" s="166" t="s">
        <v>1077</v>
      </c>
      <c r="E669" s="170" t="s">
        <v>996</v>
      </c>
      <c r="F669" s="168">
        <v>9950</v>
      </c>
      <c r="G669" s="162">
        <v>30</v>
      </c>
      <c r="H669" s="163">
        <f t="shared" si="61"/>
        <v>2985</v>
      </c>
      <c r="I669" s="163">
        <f t="shared" si="62"/>
        <v>6965</v>
      </c>
      <c r="J669" s="162">
        <v>3</v>
      </c>
      <c r="K669" s="162">
        <v>33.33</v>
      </c>
      <c r="L669" s="162">
        <f t="shared" si="63"/>
        <v>36</v>
      </c>
      <c r="M669" s="162">
        <v>36</v>
      </c>
      <c r="N669" s="162">
        <v>0</v>
      </c>
      <c r="O669" s="162">
        <f t="shared" si="64"/>
        <v>193.47222222222223</v>
      </c>
      <c r="P669" s="164">
        <f t="shared" si="65"/>
        <v>6965</v>
      </c>
      <c r="Q669" s="165">
        <f t="shared" si="66"/>
        <v>2985</v>
      </c>
    </row>
    <row r="670" spans="1:17" s="154" customFormat="1">
      <c r="A670" s="230">
        <v>51501</v>
      </c>
      <c r="B670" s="166" t="s">
        <v>1078</v>
      </c>
      <c r="C670" s="166" t="s">
        <v>21</v>
      </c>
      <c r="D670" s="166" t="s">
        <v>1077</v>
      </c>
      <c r="E670" s="170" t="s">
        <v>863</v>
      </c>
      <c r="F670" s="168">
        <v>0</v>
      </c>
      <c r="G670" s="162">
        <v>30</v>
      </c>
      <c r="H670" s="163">
        <f t="shared" si="61"/>
        <v>0</v>
      </c>
      <c r="I670" s="163">
        <f t="shared" si="62"/>
        <v>0</v>
      </c>
      <c r="J670" s="162">
        <v>3</v>
      </c>
      <c r="K670" s="162">
        <v>33.33</v>
      </c>
      <c r="L670" s="162">
        <f t="shared" si="63"/>
        <v>36</v>
      </c>
      <c r="M670" s="162">
        <v>36</v>
      </c>
      <c r="N670" s="162">
        <v>0</v>
      </c>
      <c r="O670" s="162">
        <f t="shared" si="64"/>
        <v>0</v>
      </c>
      <c r="P670" s="164">
        <f t="shared" si="65"/>
        <v>0</v>
      </c>
      <c r="Q670" s="165">
        <f t="shared" si="66"/>
        <v>0</v>
      </c>
    </row>
    <row r="671" spans="1:17" s="154" customFormat="1">
      <c r="A671" s="230">
        <v>51501</v>
      </c>
      <c r="B671" s="166" t="s">
        <v>1079</v>
      </c>
      <c r="C671" s="166" t="s">
        <v>21</v>
      </c>
      <c r="D671" s="166" t="s">
        <v>1077</v>
      </c>
      <c r="E671" s="170" t="s">
        <v>830</v>
      </c>
      <c r="F671" s="168">
        <v>0</v>
      </c>
      <c r="G671" s="162">
        <v>30</v>
      </c>
      <c r="H671" s="163">
        <f t="shared" si="61"/>
        <v>0</v>
      </c>
      <c r="I671" s="163">
        <f t="shared" si="62"/>
        <v>0</v>
      </c>
      <c r="J671" s="162">
        <v>3</v>
      </c>
      <c r="K671" s="162">
        <v>33.33</v>
      </c>
      <c r="L671" s="162">
        <f t="shared" si="63"/>
        <v>36</v>
      </c>
      <c r="M671" s="162">
        <v>36</v>
      </c>
      <c r="N671" s="162">
        <v>0</v>
      </c>
      <c r="O671" s="162">
        <f t="shared" si="64"/>
        <v>0</v>
      </c>
      <c r="P671" s="164">
        <f t="shared" si="65"/>
        <v>0</v>
      </c>
      <c r="Q671" s="165">
        <f t="shared" si="66"/>
        <v>0</v>
      </c>
    </row>
    <row r="672" spans="1:17" s="154" customFormat="1">
      <c r="A672" s="230">
        <v>51501</v>
      </c>
      <c r="B672" s="166" t="s">
        <v>1080</v>
      </c>
      <c r="C672" s="166" t="s">
        <v>21</v>
      </c>
      <c r="D672" s="166" t="s">
        <v>1077</v>
      </c>
      <c r="E672" s="170" t="s">
        <v>827</v>
      </c>
      <c r="F672" s="168">
        <v>0</v>
      </c>
      <c r="G672" s="162">
        <v>30</v>
      </c>
      <c r="H672" s="163">
        <f t="shared" si="61"/>
        <v>0</v>
      </c>
      <c r="I672" s="163">
        <f t="shared" si="62"/>
        <v>0</v>
      </c>
      <c r="J672" s="162">
        <v>3</v>
      </c>
      <c r="K672" s="162">
        <v>33.33</v>
      </c>
      <c r="L672" s="162">
        <f t="shared" si="63"/>
        <v>36</v>
      </c>
      <c r="M672" s="162">
        <v>36</v>
      </c>
      <c r="N672" s="162">
        <v>0</v>
      </c>
      <c r="O672" s="162">
        <f t="shared" si="64"/>
        <v>0</v>
      </c>
      <c r="P672" s="164">
        <f t="shared" si="65"/>
        <v>0</v>
      </c>
      <c r="Q672" s="165">
        <f t="shared" si="66"/>
        <v>0</v>
      </c>
    </row>
    <row r="673" spans="1:17" s="154" customFormat="1">
      <c r="A673" s="230">
        <v>51501</v>
      </c>
      <c r="B673" s="166" t="s">
        <v>1081</v>
      </c>
      <c r="C673" s="166" t="s">
        <v>21</v>
      </c>
      <c r="D673" s="166" t="s">
        <v>1077</v>
      </c>
      <c r="E673" s="170" t="s">
        <v>1082</v>
      </c>
      <c r="F673" s="168">
        <v>0</v>
      </c>
      <c r="G673" s="162">
        <v>30</v>
      </c>
      <c r="H673" s="163">
        <f t="shared" si="61"/>
        <v>0</v>
      </c>
      <c r="I673" s="163">
        <f t="shared" si="62"/>
        <v>0</v>
      </c>
      <c r="J673" s="162">
        <v>3</v>
      </c>
      <c r="K673" s="162">
        <v>33.33</v>
      </c>
      <c r="L673" s="162">
        <f t="shared" si="63"/>
        <v>36</v>
      </c>
      <c r="M673" s="162">
        <v>36</v>
      </c>
      <c r="N673" s="162">
        <v>0</v>
      </c>
      <c r="O673" s="162">
        <f t="shared" si="64"/>
        <v>0</v>
      </c>
      <c r="P673" s="164">
        <f t="shared" si="65"/>
        <v>0</v>
      </c>
      <c r="Q673" s="165">
        <f t="shared" si="66"/>
        <v>0</v>
      </c>
    </row>
    <row r="674" spans="1:17" s="154" customFormat="1">
      <c r="A674" s="230">
        <v>51501</v>
      </c>
      <c r="B674" s="166" t="s">
        <v>1083</v>
      </c>
      <c r="C674" s="166" t="s">
        <v>21</v>
      </c>
      <c r="D674" s="166" t="s">
        <v>1077</v>
      </c>
      <c r="E674" s="170" t="s">
        <v>996</v>
      </c>
      <c r="F674" s="168">
        <v>9950</v>
      </c>
      <c r="G674" s="162">
        <v>30</v>
      </c>
      <c r="H674" s="163">
        <f t="shared" si="61"/>
        <v>2985</v>
      </c>
      <c r="I674" s="163">
        <f t="shared" si="62"/>
        <v>6965</v>
      </c>
      <c r="J674" s="162">
        <v>3</v>
      </c>
      <c r="K674" s="162">
        <v>33.33</v>
      </c>
      <c r="L674" s="162">
        <f t="shared" si="63"/>
        <v>36</v>
      </c>
      <c r="M674" s="162">
        <v>36</v>
      </c>
      <c r="N674" s="162">
        <v>0</v>
      </c>
      <c r="O674" s="162">
        <f t="shared" si="64"/>
        <v>193.47222222222223</v>
      </c>
      <c r="P674" s="164">
        <f t="shared" si="65"/>
        <v>6965</v>
      </c>
      <c r="Q674" s="165">
        <f t="shared" si="66"/>
        <v>2985</v>
      </c>
    </row>
    <row r="675" spans="1:17" s="154" customFormat="1">
      <c r="A675" s="230">
        <v>51501</v>
      </c>
      <c r="B675" s="166" t="s">
        <v>1084</v>
      </c>
      <c r="C675" s="166" t="s">
        <v>21</v>
      </c>
      <c r="D675" s="166" t="s">
        <v>1077</v>
      </c>
      <c r="E675" s="170" t="s">
        <v>863</v>
      </c>
      <c r="F675" s="168">
        <v>0</v>
      </c>
      <c r="G675" s="162">
        <v>30</v>
      </c>
      <c r="H675" s="163">
        <f t="shared" si="61"/>
        <v>0</v>
      </c>
      <c r="I675" s="163">
        <f t="shared" si="62"/>
        <v>0</v>
      </c>
      <c r="J675" s="162">
        <v>3</v>
      </c>
      <c r="K675" s="162">
        <v>33.33</v>
      </c>
      <c r="L675" s="162">
        <f t="shared" si="63"/>
        <v>36</v>
      </c>
      <c r="M675" s="162">
        <v>36</v>
      </c>
      <c r="N675" s="162">
        <v>0</v>
      </c>
      <c r="O675" s="162">
        <f t="shared" si="64"/>
        <v>0</v>
      </c>
      <c r="P675" s="164">
        <f t="shared" si="65"/>
        <v>0</v>
      </c>
      <c r="Q675" s="165">
        <f t="shared" si="66"/>
        <v>0</v>
      </c>
    </row>
    <row r="676" spans="1:17" s="154" customFormat="1">
      <c r="A676" s="230">
        <v>51501</v>
      </c>
      <c r="B676" s="166" t="s">
        <v>1085</v>
      </c>
      <c r="C676" s="166" t="s">
        <v>21</v>
      </c>
      <c r="D676" s="166" t="s">
        <v>1077</v>
      </c>
      <c r="E676" s="170" t="s">
        <v>827</v>
      </c>
      <c r="F676" s="168">
        <v>0</v>
      </c>
      <c r="G676" s="162">
        <v>30</v>
      </c>
      <c r="H676" s="163">
        <f t="shared" si="61"/>
        <v>0</v>
      </c>
      <c r="I676" s="163">
        <f t="shared" si="62"/>
        <v>0</v>
      </c>
      <c r="J676" s="162">
        <v>3</v>
      </c>
      <c r="K676" s="162">
        <v>33.33</v>
      </c>
      <c r="L676" s="162">
        <f t="shared" si="63"/>
        <v>36</v>
      </c>
      <c r="M676" s="162">
        <v>36</v>
      </c>
      <c r="N676" s="162">
        <v>0</v>
      </c>
      <c r="O676" s="162">
        <f t="shared" si="64"/>
        <v>0</v>
      </c>
      <c r="P676" s="164">
        <f t="shared" si="65"/>
        <v>0</v>
      </c>
      <c r="Q676" s="165">
        <f t="shared" si="66"/>
        <v>0</v>
      </c>
    </row>
    <row r="677" spans="1:17" s="154" customFormat="1">
      <c r="A677" s="230">
        <v>51501</v>
      </c>
      <c r="B677" s="166" t="s">
        <v>1086</v>
      </c>
      <c r="C677" s="166" t="s">
        <v>21</v>
      </c>
      <c r="D677" s="166" t="s">
        <v>1077</v>
      </c>
      <c r="E677" s="170" t="s">
        <v>1082</v>
      </c>
      <c r="F677" s="168">
        <v>0</v>
      </c>
      <c r="G677" s="162">
        <v>30</v>
      </c>
      <c r="H677" s="163">
        <f t="shared" si="61"/>
        <v>0</v>
      </c>
      <c r="I677" s="163">
        <f t="shared" si="62"/>
        <v>0</v>
      </c>
      <c r="J677" s="162">
        <v>3</v>
      </c>
      <c r="K677" s="162">
        <v>33.33</v>
      </c>
      <c r="L677" s="162">
        <f t="shared" si="63"/>
        <v>36</v>
      </c>
      <c r="M677" s="162">
        <v>36</v>
      </c>
      <c r="N677" s="162">
        <v>0</v>
      </c>
      <c r="O677" s="162">
        <f t="shared" si="64"/>
        <v>0</v>
      </c>
      <c r="P677" s="164">
        <f t="shared" si="65"/>
        <v>0</v>
      </c>
      <c r="Q677" s="165">
        <f t="shared" si="66"/>
        <v>0</v>
      </c>
    </row>
    <row r="678" spans="1:17" s="154" customFormat="1">
      <c r="A678" s="230">
        <v>51501</v>
      </c>
      <c r="B678" s="166" t="s">
        <v>1087</v>
      </c>
      <c r="C678" s="166" t="s">
        <v>21</v>
      </c>
      <c r="D678" s="166" t="s">
        <v>1088</v>
      </c>
      <c r="E678" s="170" t="s">
        <v>901</v>
      </c>
      <c r="F678" s="168">
        <v>3807</v>
      </c>
      <c r="G678" s="162">
        <v>30</v>
      </c>
      <c r="H678" s="163">
        <f t="shared" si="61"/>
        <v>1142.0999999999999</v>
      </c>
      <c r="I678" s="163">
        <f t="shared" si="62"/>
        <v>2664.9</v>
      </c>
      <c r="J678" s="162">
        <v>3</v>
      </c>
      <c r="K678" s="162">
        <v>33.33</v>
      </c>
      <c r="L678" s="162">
        <f t="shared" si="63"/>
        <v>36</v>
      </c>
      <c r="M678" s="162">
        <v>36</v>
      </c>
      <c r="N678" s="162">
        <v>0</v>
      </c>
      <c r="O678" s="162">
        <f t="shared" si="64"/>
        <v>74.025000000000006</v>
      </c>
      <c r="P678" s="164">
        <f t="shared" si="65"/>
        <v>2664.9</v>
      </c>
      <c r="Q678" s="165">
        <f t="shared" si="66"/>
        <v>1142.0999999999999</v>
      </c>
    </row>
    <row r="679" spans="1:17" s="154" customFormat="1">
      <c r="A679" s="230">
        <v>51501</v>
      </c>
      <c r="B679" s="166" t="s">
        <v>1089</v>
      </c>
      <c r="C679" s="166" t="s">
        <v>21</v>
      </c>
      <c r="D679" s="166" t="s">
        <v>1088</v>
      </c>
      <c r="E679" s="170" t="s">
        <v>901</v>
      </c>
      <c r="F679" s="168">
        <v>3807</v>
      </c>
      <c r="G679" s="162">
        <v>30</v>
      </c>
      <c r="H679" s="163">
        <f t="shared" si="61"/>
        <v>1142.0999999999999</v>
      </c>
      <c r="I679" s="163">
        <f t="shared" si="62"/>
        <v>2664.9</v>
      </c>
      <c r="J679" s="162">
        <v>3</v>
      </c>
      <c r="K679" s="162">
        <v>33.33</v>
      </c>
      <c r="L679" s="162">
        <f t="shared" si="63"/>
        <v>36</v>
      </c>
      <c r="M679" s="162">
        <v>36</v>
      </c>
      <c r="N679" s="162">
        <v>0</v>
      </c>
      <c r="O679" s="162">
        <f t="shared" si="64"/>
        <v>74.025000000000006</v>
      </c>
      <c r="P679" s="164">
        <f t="shared" si="65"/>
        <v>2664.9</v>
      </c>
      <c r="Q679" s="165">
        <f t="shared" si="66"/>
        <v>1142.0999999999999</v>
      </c>
    </row>
    <row r="680" spans="1:17" s="154" customFormat="1">
      <c r="A680" s="230">
        <v>51501</v>
      </c>
      <c r="B680" s="166" t="s">
        <v>1090</v>
      </c>
      <c r="C680" s="166" t="s">
        <v>21</v>
      </c>
      <c r="D680" s="166" t="s">
        <v>1088</v>
      </c>
      <c r="E680" s="170" t="s">
        <v>901</v>
      </c>
      <c r="F680" s="168">
        <v>3807</v>
      </c>
      <c r="G680" s="162">
        <v>30</v>
      </c>
      <c r="H680" s="163">
        <f t="shared" si="61"/>
        <v>1142.0999999999999</v>
      </c>
      <c r="I680" s="163">
        <f t="shared" si="62"/>
        <v>2664.9</v>
      </c>
      <c r="J680" s="162">
        <v>3</v>
      </c>
      <c r="K680" s="162">
        <v>33.33</v>
      </c>
      <c r="L680" s="162">
        <f t="shared" si="63"/>
        <v>36</v>
      </c>
      <c r="M680" s="162">
        <v>36</v>
      </c>
      <c r="N680" s="162">
        <v>0</v>
      </c>
      <c r="O680" s="162">
        <f t="shared" si="64"/>
        <v>74.025000000000006</v>
      </c>
      <c r="P680" s="164">
        <f t="shared" si="65"/>
        <v>2664.9</v>
      </c>
      <c r="Q680" s="165">
        <f t="shared" si="66"/>
        <v>1142.0999999999999</v>
      </c>
    </row>
    <row r="681" spans="1:17" s="154" customFormat="1">
      <c r="A681" s="230">
        <v>51501</v>
      </c>
      <c r="B681" s="166" t="s">
        <v>1091</v>
      </c>
      <c r="C681" s="166" t="s">
        <v>21</v>
      </c>
      <c r="D681" s="166" t="s">
        <v>1088</v>
      </c>
      <c r="E681" s="170" t="s">
        <v>996</v>
      </c>
      <c r="F681" s="168">
        <v>9080</v>
      </c>
      <c r="G681" s="162">
        <v>30</v>
      </c>
      <c r="H681" s="163">
        <f t="shared" si="61"/>
        <v>2724</v>
      </c>
      <c r="I681" s="163">
        <f t="shared" si="62"/>
        <v>6356</v>
      </c>
      <c r="J681" s="162">
        <v>3</v>
      </c>
      <c r="K681" s="162">
        <v>33.33</v>
      </c>
      <c r="L681" s="162">
        <f t="shared" si="63"/>
        <v>36</v>
      </c>
      <c r="M681" s="162">
        <v>36</v>
      </c>
      <c r="N681" s="162">
        <v>0</v>
      </c>
      <c r="O681" s="162">
        <f t="shared" si="64"/>
        <v>176.55555555555554</v>
      </c>
      <c r="P681" s="164">
        <f t="shared" si="65"/>
        <v>6356</v>
      </c>
      <c r="Q681" s="165">
        <f t="shared" si="66"/>
        <v>2724</v>
      </c>
    </row>
    <row r="682" spans="1:17" s="154" customFormat="1">
      <c r="A682" s="230">
        <v>51501</v>
      </c>
      <c r="B682" s="166" t="s">
        <v>1092</v>
      </c>
      <c r="C682" s="166" t="s">
        <v>21</v>
      </c>
      <c r="D682" s="166" t="s">
        <v>1088</v>
      </c>
      <c r="E682" s="170" t="s">
        <v>863</v>
      </c>
      <c r="F682" s="168">
        <v>0</v>
      </c>
      <c r="G682" s="162">
        <v>30</v>
      </c>
      <c r="H682" s="163">
        <f t="shared" si="61"/>
        <v>0</v>
      </c>
      <c r="I682" s="163">
        <f t="shared" si="62"/>
        <v>0</v>
      </c>
      <c r="J682" s="162">
        <v>3</v>
      </c>
      <c r="K682" s="162">
        <v>33.33</v>
      </c>
      <c r="L682" s="162">
        <f t="shared" si="63"/>
        <v>36</v>
      </c>
      <c r="M682" s="162">
        <v>36</v>
      </c>
      <c r="N682" s="162">
        <v>0</v>
      </c>
      <c r="O682" s="162">
        <f t="shared" si="64"/>
        <v>0</v>
      </c>
      <c r="P682" s="164">
        <f t="shared" si="65"/>
        <v>0</v>
      </c>
      <c r="Q682" s="165">
        <f t="shared" si="66"/>
        <v>0</v>
      </c>
    </row>
    <row r="683" spans="1:17" s="154" customFormat="1">
      <c r="A683" s="230">
        <v>51501</v>
      </c>
      <c r="B683" s="166" t="s">
        <v>1093</v>
      </c>
      <c r="C683" s="166" t="s">
        <v>21</v>
      </c>
      <c r="D683" s="166" t="s">
        <v>1088</v>
      </c>
      <c r="E683" s="170" t="s">
        <v>830</v>
      </c>
      <c r="F683" s="168">
        <v>0</v>
      </c>
      <c r="G683" s="162">
        <v>30</v>
      </c>
      <c r="H683" s="163">
        <f t="shared" si="61"/>
        <v>0</v>
      </c>
      <c r="I683" s="163">
        <f t="shared" si="62"/>
        <v>0</v>
      </c>
      <c r="J683" s="162">
        <v>3</v>
      </c>
      <c r="K683" s="162">
        <v>33.33</v>
      </c>
      <c r="L683" s="162">
        <f t="shared" si="63"/>
        <v>36</v>
      </c>
      <c r="M683" s="162">
        <v>36</v>
      </c>
      <c r="N683" s="162">
        <v>0</v>
      </c>
      <c r="O683" s="162">
        <f t="shared" si="64"/>
        <v>0</v>
      </c>
      <c r="P683" s="164">
        <f t="shared" si="65"/>
        <v>0</v>
      </c>
      <c r="Q683" s="165">
        <f t="shared" si="66"/>
        <v>0</v>
      </c>
    </row>
    <row r="684" spans="1:17" s="154" customFormat="1">
      <c r="A684" s="230">
        <v>51501</v>
      </c>
      <c r="B684" s="166" t="s">
        <v>1094</v>
      </c>
      <c r="C684" s="166" t="s">
        <v>21</v>
      </c>
      <c r="D684" s="166" t="s">
        <v>1088</v>
      </c>
      <c r="E684" s="170" t="s">
        <v>827</v>
      </c>
      <c r="F684" s="168">
        <v>0</v>
      </c>
      <c r="G684" s="162">
        <v>30</v>
      </c>
      <c r="H684" s="163">
        <f t="shared" si="61"/>
        <v>0</v>
      </c>
      <c r="I684" s="163">
        <f t="shared" si="62"/>
        <v>0</v>
      </c>
      <c r="J684" s="162">
        <v>3</v>
      </c>
      <c r="K684" s="162">
        <v>33.33</v>
      </c>
      <c r="L684" s="162">
        <f t="shared" si="63"/>
        <v>36</v>
      </c>
      <c r="M684" s="162">
        <v>36</v>
      </c>
      <c r="N684" s="162">
        <v>0</v>
      </c>
      <c r="O684" s="162">
        <f t="shared" si="64"/>
        <v>0</v>
      </c>
      <c r="P684" s="164">
        <f t="shared" si="65"/>
        <v>0</v>
      </c>
      <c r="Q684" s="165">
        <f t="shared" si="66"/>
        <v>0</v>
      </c>
    </row>
    <row r="685" spans="1:17" s="154" customFormat="1">
      <c r="A685" s="230">
        <v>51501</v>
      </c>
      <c r="B685" s="166" t="s">
        <v>1095</v>
      </c>
      <c r="C685" s="166" t="s">
        <v>21</v>
      </c>
      <c r="D685" s="166" t="s">
        <v>1088</v>
      </c>
      <c r="E685" s="170" t="s">
        <v>1082</v>
      </c>
      <c r="F685" s="168">
        <v>0</v>
      </c>
      <c r="G685" s="162">
        <v>30</v>
      </c>
      <c r="H685" s="163">
        <f t="shared" si="61"/>
        <v>0</v>
      </c>
      <c r="I685" s="163">
        <f t="shared" si="62"/>
        <v>0</v>
      </c>
      <c r="J685" s="162">
        <v>3</v>
      </c>
      <c r="K685" s="162">
        <v>33.33</v>
      </c>
      <c r="L685" s="162">
        <f t="shared" si="63"/>
        <v>36</v>
      </c>
      <c r="M685" s="162">
        <v>36</v>
      </c>
      <c r="N685" s="162">
        <v>0</v>
      </c>
      <c r="O685" s="162">
        <f t="shared" si="64"/>
        <v>0</v>
      </c>
      <c r="P685" s="164">
        <f t="shared" si="65"/>
        <v>0</v>
      </c>
      <c r="Q685" s="165">
        <f t="shared" si="66"/>
        <v>0</v>
      </c>
    </row>
    <row r="686" spans="1:17" s="154" customFormat="1">
      <c r="A686" s="230">
        <v>51501</v>
      </c>
      <c r="B686" s="166" t="s">
        <v>1096</v>
      </c>
      <c r="C686" s="166" t="s">
        <v>21</v>
      </c>
      <c r="D686" s="166" t="s">
        <v>1088</v>
      </c>
      <c r="E686" s="170" t="s">
        <v>996</v>
      </c>
      <c r="F686" s="168">
        <v>9080</v>
      </c>
      <c r="G686" s="162">
        <v>30</v>
      </c>
      <c r="H686" s="163">
        <f t="shared" si="61"/>
        <v>2724</v>
      </c>
      <c r="I686" s="163">
        <f t="shared" si="62"/>
        <v>6356</v>
      </c>
      <c r="J686" s="162">
        <v>3</v>
      </c>
      <c r="K686" s="162">
        <v>33.33</v>
      </c>
      <c r="L686" s="162">
        <f t="shared" si="63"/>
        <v>36</v>
      </c>
      <c r="M686" s="162">
        <v>36</v>
      </c>
      <c r="N686" s="162">
        <v>0</v>
      </c>
      <c r="O686" s="162">
        <f t="shared" si="64"/>
        <v>176.55555555555554</v>
      </c>
      <c r="P686" s="164">
        <f t="shared" si="65"/>
        <v>6356</v>
      </c>
      <c r="Q686" s="165">
        <f t="shared" si="66"/>
        <v>2724</v>
      </c>
    </row>
    <row r="687" spans="1:17" s="154" customFormat="1">
      <c r="A687" s="230">
        <v>51501</v>
      </c>
      <c r="B687" s="166" t="s">
        <v>1097</v>
      </c>
      <c r="C687" s="166" t="s">
        <v>21</v>
      </c>
      <c r="D687" s="166" t="s">
        <v>1088</v>
      </c>
      <c r="E687" s="170" t="s">
        <v>863</v>
      </c>
      <c r="F687" s="168">
        <v>0</v>
      </c>
      <c r="G687" s="162">
        <v>30</v>
      </c>
      <c r="H687" s="163">
        <f t="shared" si="61"/>
        <v>0</v>
      </c>
      <c r="I687" s="163">
        <f t="shared" si="62"/>
        <v>0</v>
      </c>
      <c r="J687" s="162">
        <v>3</v>
      </c>
      <c r="K687" s="162">
        <v>33.33</v>
      </c>
      <c r="L687" s="162">
        <f t="shared" si="63"/>
        <v>36</v>
      </c>
      <c r="M687" s="162">
        <v>36</v>
      </c>
      <c r="N687" s="162">
        <v>0</v>
      </c>
      <c r="O687" s="162">
        <f t="shared" si="64"/>
        <v>0</v>
      </c>
      <c r="P687" s="164">
        <f t="shared" si="65"/>
        <v>0</v>
      </c>
      <c r="Q687" s="165">
        <f t="shared" si="66"/>
        <v>0</v>
      </c>
    </row>
    <row r="688" spans="1:17" s="154" customFormat="1">
      <c r="A688" s="230">
        <v>51501</v>
      </c>
      <c r="B688" s="166" t="s">
        <v>1098</v>
      </c>
      <c r="C688" s="166" t="s">
        <v>21</v>
      </c>
      <c r="D688" s="166" t="s">
        <v>1088</v>
      </c>
      <c r="E688" s="170" t="s">
        <v>830</v>
      </c>
      <c r="F688" s="168">
        <v>0</v>
      </c>
      <c r="G688" s="162">
        <v>30</v>
      </c>
      <c r="H688" s="163">
        <f t="shared" si="61"/>
        <v>0</v>
      </c>
      <c r="I688" s="163">
        <f t="shared" si="62"/>
        <v>0</v>
      </c>
      <c r="J688" s="162">
        <v>3</v>
      </c>
      <c r="K688" s="162">
        <v>33.33</v>
      </c>
      <c r="L688" s="162">
        <f t="shared" si="63"/>
        <v>36</v>
      </c>
      <c r="M688" s="162">
        <v>36</v>
      </c>
      <c r="N688" s="162">
        <v>0</v>
      </c>
      <c r="O688" s="162">
        <f t="shared" si="64"/>
        <v>0</v>
      </c>
      <c r="P688" s="164">
        <f t="shared" si="65"/>
        <v>0</v>
      </c>
      <c r="Q688" s="165">
        <f t="shared" si="66"/>
        <v>0</v>
      </c>
    </row>
    <row r="689" spans="1:17" s="154" customFormat="1">
      <c r="A689" s="230">
        <v>51501</v>
      </c>
      <c r="B689" s="166" t="s">
        <v>1099</v>
      </c>
      <c r="C689" s="166" t="s">
        <v>21</v>
      </c>
      <c r="D689" s="166" t="s">
        <v>1088</v>
      </c>
      <c r="E689" s="170" t="s">
        <v>827</v>
      </c>
      <c r="F689" s="168">
        <v>0</v>
      </c>
      <c r="G689" s="162">
        <v>30</v>
      </c>
      <c r="H689" s="163">
        <f t="shared" si="61"/>
        <v>0</v>
      </c>
      <c r="I689" s="163">
        <f t="shared" si="62"/>
        <v>0</v>
      </c>
      <c r="J689" s="162">
        <v>3</v>
      </c>
      <c r="K689" s="162">
        <v>33.33</v>
      </c>
      <c r="L689" s="162">
        <f t="shared" si="63"/>
        <v>36</v>
      </c>
      <c r="M689" s="162">
        <v>36</v>
      </c>
      <c r="N689" s="162">
        <v>0</v>
      </c>
      <c r="O689" s="162">
        <f t="shared" si="64"/>
        <v>0</v>
      </c>
      <c r="P689" s="164">
        <f t="shared" si="65"/>
        <v>0</v>
      </c>
      <c r="Q689" s="165">
        <f t="shared" si="66"/>
        <v>0</v>
      </c>
    </row>
    <row r="690" spans="1:17" s="154" customFormat="1">
      <c r="A690" s="230">
        <v>51501</v>
      </c>
      <c r="B690" s="166" t="s">
        <v>1100</v>
      </c>
      <c r="C690" s="166" t="s">
        <v>21</v>
      </c>
      <c r="D690" s="166" t="s">
        <v>1088</v>
      </c>
      <c r="E690" s="170" t="s">
        <v>1082</v>
      </c>
      <c r="F690" s="168">
        <v>0</v>
      </c>
      <c r="G690" s="162">
        <v>30</v>
      </c>
      <c r="H690" s="163">
        <f t="shared" si="61"/>
        <v>0</v>
      </c>
      <c r="I690" s="163">
        <f t="shared" si="62"/>
        <v>0</v>
      </c>
      <c r="J690" s="162">
        <v>3</v>
      </c>
      <c r="K690" s="162">
        <v>33.33</v>
      </c>
      <c r="L690" s="162">
        <f t="shared" si="63"/>
        <v>36</v>
      </c>
      <c r="M690" s="162">
        <v>36</v>
      </c>
      <c r="N690" s="162">
        <v>0</v>
      </c>
      <c r="O690" s="162">
        <f t="shared" si="64"/>
        <v>0</v>
      </c>
      <c r="P690" s="164">
        <f t="shared" si="65"/>
        <v>0</v>
      </c>
      <c r="Q690" s="165">
        <f t="shared" si="66"/>
        <v>0</v>
      </c>
    </row>
    <row r="691" spans="1:17" s="154" customFormat="1">
      <c r="A691" s="230">
        <v>51501</v>
      </c>
      <c r="B691" s="166" t="s">
        <v>1101</v>
      </c>
      <c r="C691" s="166" t="s">
        <v>21</v>
      </c>
      <c r="D691" s="166" t="s">
        <v>1088</v>
      </c>
      <c r="E691" s="170" t="s">
        <v>996</v>
      </c>
      <c r="F691" s="168">
        <v>10230</v>
      </c>
      <c r="G691" s="162">
        <v>30</v>
      </c>
      <c r="H691" s="163">
        <f t="shared" si="61"/>
        <v>3069</v>
      </c>
      <c r="I691" s="163">
        <f t="shared" si="62"/>
        <v>7161</v>
      </c>
      <c r="J691" s="162">
        <v>3</v>
      </c>
      <c r="K691" s="162">
        <v>33.33</v>
      </c>
      <c r="L691" s="162">
        <f t="shared" si="63"/>
        <v>36</v>
      </c>
      <c r="M691" s="162">
        <v>36</v>
      </c>
      <c r="N691" s="162">
        <v>0</v>
      </c>
      <c r="O691" s="162">
        <f t="shared" si="64"/>
        <v>198.91666666666666</v>
      </c>
      <c r="P691" s="164">
        <f t="shared" si="65"/>
        <v>7161</v>
      </c>
      <c r="Q691" s="165">
        <f t="shared" si="66"/>
        <v>3069</v>
      </c>
    </row>
    <row r="692" spans="1:17" s="154" customFormat="1">
      <c r="A692" s="230">
        <v>51501</v>
      </c>
      <c r="B692" s="166" t="s">
        <v>1102</v>
      </c>
      <c r="C692" s="166" t="s">
        <v>21</v>
      </c>
      <c r="D692" s="166" t="s">
        <v>1088</v>
      </c>
      <c r="E692" s="170" t="s">
        <v>863</v>
      </c>
      <c r="F692" s="168">
        <v>0</v>
      </c>
      <c r="G692" s="162">
        <v>30</v>
      </c>
      <c r="H692" s="163">
        <f t="shared" si="61"/>
        <v>0</v>
      </c>
      <c r="I692" s="163">
        <f t="shared" si="62"/>
        <v>0</v>
      </c>
      <c r="J692" s="162">
        <v>3</v>
      </c>
      <c r="K692" s="162">
        <v>33.33</v>
      </c>
      <c r="L692" s="162">
        <f t="shared" si="63"/>
        <v>36</v>
      </c>
      <c r="M692" s="162">
        <v>36</v>
      </c>
      <c r="N692" s="162">
        <v>0</v>
      </c>
      <c r="O692" s="162">
        <f t="shared" si="64"/>
        <v>0</v>
      </c>
      <c r="P692" s="164">
        <f t="shared" si="65"/>
        <v>0</v>
      </c>
      <c r="Q692" s="165">
        <f t="shared" si="66"/>
        <v>0</v>
      </c>
    </row>
    <row r="693" spans="1:17" s="154" customFormat="1">
      <c r="A693" s="230">
        <v>51501</v>
      </c>
      <c r="B693" s="166" t="s">
        <v>1103</v>
      </c>
      <c r="C693" s="166" t="s">
        <v>21</v>
      </c>
      <c r="D693" s="166" t="s">
        <v>1088</v>
      </c>
      <c r="E693" s="170" t="s">
        <v>830</v>
      </c>
      <c r="F693" s="168">
        <v>0</v>
      </c>
      <c r="G693" s="162">
        <v>30</v>
      </c>
      <c r="H693" s="163">
        <f t="shared" si="61"/>
        <v>0</v>
      </c>
      <c r="I693" s="163">
        <f t="shared" si="62"/>
        <v>0</v>
      </c>
      <c r="J693" s="162">
        <v>3</v>
      </c>
      <c r="K693" s="162">
        <v>33.33</v>
      </c>
      <c r="L693" s="162">
        <f t="shared" si="63"/>
        <v>36</v>
      </c>
      <c r="M693" s="162">
        <v>36</v>
      </c>
      <c r="N693" s="162">
        <v>0</v>
      </c>
      <c r="O693" s="162">
        <f t="shared" si="64"/>
        <v>0</v>
      </c>
      <c r="P693" s="164">
        <f t="shared" si="65"/>
        <v>0</v>
      </c>
      <c r="Q693" s="165">
        <f t="shared" si="66"/>
        <v>0</v>
      </c>
    </row>
    <row r="694" spans="1:17" s="154" customFormat="1">
      <c r="A694" s="230">
        <v>51501</v>
      </c>
      <c r="B694" s="166" t="s">
        <v>1104</v>
      </c>
      <c r="C694" s="166" t="s">
        <v>21</v>
      </c>
      <c r="D694" s="166" t="s">
        <v>1088</v>
      </c>
      <c r="E694" s="170" t="s">
        <v>827</v>
      </c>
      <c r="F694" s="168">
        <v>0</v>
      </c>
      <c r="G694" s="162">
        <v>30</v>
      </c>
      <c r="H694" s="163">
        <f t="shared" si="61"/>
        <v>0</v>
      </c>
      <c r="I694" s="163">
        <f t="shared" si="62"/>
        <v>0</v>
      </c>
      <c r="J694" s="162">
        <v>3</v>
      </c>
      <c r="K694" s="162">
        <v>33.33</v>
      </c>
      <c r="L694" s="162">
        <f t="shared" si="63"/>
        <v>36</v>
      </c>
      <c r="M694" s="162">
        <v>36</v>
      </c>
      <c r="N694" s="162">
        <v>0</v>
      </c>
      <c r="O694" s="162">
        <f t="shared" si="64"/>
        <v>0</v>
      </c>
      <c r="P694" s="164">
        <f t="shared" si="65"/>
        <v>0</v>
      </c>
      <c r="Q694" s="165">
        <f t="shared" si="66"/>
        <v>0</v>
      </c>
    </row>
    <row r="695" spans="1:17" s="154" customFormat="1">
      <c r="A695" s="230">
        <v>51501</v>
      </c>
      <c r="B695" s="166" t="s">
        <v>1105</v>
      </c>
      <c r="C695" s="166" t="s">
        <v>21</v>
      </c>
      <c r="D695" s="166" t="s">
        <v>1088</v>
      </c>
      <c r="E695" s="170" t="s">
        <v>1082</v>
      </c>
      <c r="F695" s="168">
        <v>0</v>
      </c>
      <c r="G695" s="162">
        <v>30</v>
      </c>
      <c r="H695" s="163">
        <f t="shared" si="61"/>
        <v>0</v>
      </c>
      <c r="I695" s="163">
        <f t="shared" si="62"/>
        <v>0</v>
      </c>
      <c r="J695" s="162">
        <v>3</v>
      </c>
      <c r="K695" s="162">
        <v>33.33</v>
      </c>
      <c r="L695" s="162">
        <f t="shared" si="63"/>
        <v>36</v>
      </c>
      <c r="M695" s="162">
        <v>36</v>
      </c>
      <c r="N695" s="162">
        <v>0</v>
      </c>
      <c r="O695" s="162">
        <f t="shared" si="64"/>
        <v>0</v>
      </c>
      <c r="P695" s="164">
        <f t="shared" si="65"/>
        <v>0</v>
      </c>
      <c r="Q695" s="165">
        <f t="shared" si="66"/>
        <v>0</v>
      </c>
    </row>
    <row r="696" spans="1:17" s="154" customFormat="1">
      <c r="A696" s="230">
        <v>51501</v>
      </c>
      <c r="B696" s="166" t="s">
        <v>1106</v>
      </c>
      <c r="C696" s="166" t="s">
        <v>21</v>
      </c>
      <c r="D696" s="166" t="s">
        <v>1088</v>
      </c>
      <c r="E696" s="170" t="s">
        <v>996</v>
      </c>
      <c r="F696" s="168">
        <v>10230</v>
      </c>
      <c r="G696" s="162">
        <v>30</v>
      </c>
      <c r="H696" s="163">
        <f t="shared" si="61"/>
        <v>3069</v>
      </c>
      <c r="I696" s="163">
        <f t="shared" si="62"/>
        <v>7161</v>
      </c>
      <c r="J696" s="162">
        <v>3</v>
      </c>
      <c r="K696" s="162">
        <v>33.33</v>
      </c>
      <c r="L696" s="162">
        <f t="shared" si="63"/>
        <v>36</v>
      </c>
      <c r="M696" s="162">
        <v>36</v>
      </c>
      <c r="N696" s="162">
        <v>0</v>
      </c>
      <c r="O696" s="162">
        <f t="shared" si="64"/>
        <v>198.91666666666666</v>
      </c>
      <c r="P696" s="164">
        <f t="shared" si="65"/>
        <v>7161</v>
      </c>
      <c r="Q696" s="165">
        <f t="shared" si="66"/>
        <v>3069</v>
      </c>
    </row>
    <row r="697" spans="1:17" s="154" customFormat="1">
      <c r="A697" s="230">
        <v>51501</v>
      </c>
      <c r="B697" s="166" t="s">
        <v>1107</v>
      </c>
      <c r="C697" s="166" t="s">
        <v>21</v>
      </c>
      <c r="D697" s="166" t="s">
        <v>1088</v>
      </c>
      <c r="E697" s="170" t="s">
        <v>863</v>
      </c>
      <c r="F697" s="168">
        <v>0</v>
      </c>
      <c r="G697" s="162">
        <v>30</v>
      </c>
      <c r="H697" s="163">
        <f t="shared" si="61"/>
        <v>0</v>
      </c>
      <c r="I697" s="163">
        <f t="shared" si="62"/>
        <v>0</v>
      </c>
      <c r="J697" s="162">
        <v>3</v>
      </c>
      <c r="K697" s="162">
        <v>33.33</v>
      </c>
      <c r="L697" s="162">
        <f t="shared" si="63"/>
        <v>36</v>
      </c>
      <c r="M697" s="162">
        <v>36</v>
      </c>
      <c r="N697" s="162">
        <v>0</v>
      </c>
      <c r="O697" s="162">
        <f t="shared" si="64"/>
        <v>0</v>
      </c>
      <c r="P697" s="164">
        <f t="shared" si="65"/>
        <v>0</v>
      </c>
      <c r="Q697" s="165">
        <f t="shared" si="66"/>
        <v>0</v>
      </c>
    </row>
    <row r="698" spans="1:17" s="154" customFormat="1">
      <c r="A698" s="230">
        <v>51501</v>
      </c>
      <c r="B698" s="166" t="s">
        <v>1108</v>
      </c>
      <c r="C698" s="166" t="s">
        <v>21</v>
      </c>
      <c r="D698" s="166" t="s">
        <v>1088</v>
      </c>
      <c r="E698" s="170" t="s">
        <v>830</v>
      </c>
      <c r="F698" s="168">
        <v>0</v>
      </c>
      <c r="G698" s="162">
        <v>30</v>
      </c>
      <c r="H698" s="163">
        <f t="shared" si="61"/>
        <v>0</v>
      </c>
      <c r="I698" s="163">
        <f t="shared" si="62"/>
        <v>0</v>
      </c>
      <c r="J698" s="162">
        <v>3</v>
      </c>
      <c r="K698" s="162">
        <v>33.33</v>
      </c>
      <c r="L698" s="162">
        <f t="shared" si="63"/>
        <v>36</v>
      </c>
      <c r="M698" s="162">
        <v>36</v>
      </c>
      <c r="N698" s="162">
        <v>0</v>
      </c>
      <c r="O698" s="162">
        <f t="shared" si="64"/>
        <v>0</v>
      </c>
      <c r="P698" s="164">
        <f t="shared" si="65"/>
        <v>0</v>
      </c>
      <c r="Q698" s="165">
        <f t="shared" si="66"/>
        <v>0</v>
      </c>
    </row>
    <row r="699" spans="1:17" s="154" customFormat="1">
      <c r="A699" s="230">
        <v>51501</v>
      </c>
      <c r="B699" s="166" t="s">
        <v>1109</v>
      </c>
      <c r="C699" s="166" t="s">
        <v>21</v>
      </c>
      <c r="D699" s="166" t="s">
        <v>1088</v>
      </c>
      <c r="E699" s="170" t="s">
        <v>827</v>
      </c>
      <c r="F699" s="168">
        <v>0</v>
      </c>
      <c r="G699" s="162">
        <v>30</v>
      </c>
      <c r="H699" s="163">
        <f t="shared" si="61"/>
        <v>0</v>
      </c>
      <c r="I699" s="163">
        <f t="shared" si="62"/>
        <v>0</v>
      </c>
      <c r="J699" s="162">
        <v>3</v>
      </c>
      <c r="K699" s="162">
        <v>33.33</v>
      </c>
      <c r="L699" s="162">
        <f t="shared" si="63"/>
        <v>36</v>
      </c>
      <c r="M699" s="162">
        <v>36</v>
      </c>
      <c r="N699" s="162">
        <v>0</v>
      </c>
      <c r="O699" s="162">
        <f t="shared" si="64"/>
        <v>0</v>
      </c>
      <c r="P699" s="164">
        <f t="shared" si="65"/>
        <v>0</v>
      </c>
      <c r="Q699" s="165">
        <f t="shared" si="66"/>
        <v>0</v>
      </c>
    </row>
    <row r="700" spans="1:17" s="154" customFormat="1">
      <c r="A700" s="230">
        <v>51501</v>
      </c>
      <c r="B700" s="166" t="s">
        <v>1110</v>
      </c>
      <c r="C700" s="166" t="s">
        <v>21</v>
      </c>
      <c r="D700" s="166" t="s">
        <v>1088</v>
      </c>
      <c r="E700" s="170" t="s">
        <v>1082</v>
      </c>
      <c r="F700" s="168">
        <v>0</v>
      </c>
      <c r="G700" s="162">
        <v>30</v>
      </c>
      <c r="H700" s="163">
        <f t="shared" si="61"/>
        <v>0</v>
      </c>
      <c r="I700" s="163">
        <f t="shared" si="62"/>
        <v>0</v>
      </c>
      <c r="J700" s="162">
        <v>3</v>
      </c>
      <c r="K700" s="162">
        <v>33.33</v>
      </c>
      <c r="L700" s="162">
        <f t="shared" si="63"/>
        <v>36</v>
      </c>
      <c r="M700" s="162">
        <v>36</v>
      </c>
      <c r="N700" s="162">
        <v>0</v>
      </c>
      <c r="O700" s="162">
        <f t="shared" si="64"/>
        <v>0</v>
      </c>
      <c r="P700" s="164">
        <f t="shared" si="65"/>
        <v>0</v>
      </c>
      <c r="Q700" s="165">
        <f t="shared" si="66"/>
        <v>0</v>
      </c>
    </row>
    <row r="701" spans="1:17" s="154" customFormat="1">
      <c r="A701" s="230">
        <v>51501</v>
      </c>
      <c r="B701" s="166" t="s">
        <v>1111</v>
      </c>
      <c r="C701" s="166" t="s">
        <v>21</v>
      </c>
      <c r="D701" s="166" t="s">
        <v>1088</v>
      </c>
      <c r="E701" s="170" t="s">
        <v>863</v>
      </c>
      <c r="F701" s="168">
        <v>0</v>
      </c>
      <c r="G701" s="162">
        <v>30</v>
      </c>
      <c r="H701" s="163">
        <f t="shared" si="61"/>
        <v>0</v>
      </c>
      <c r="I701" s="163">
        <f t="shared" si="62"/>
        <v>0</v>
      </c>
      <c r="J701" s="162">
        <v>3</v>
      </c>
      <c r="K701" s="162">
        <v>33.33</v>
      </c>
      <c r="L701" s="162">
        <f t="shared" si="63"/>
        <v>36</v>
      </c>
      <c r="M701" s="162">
        <v>36</v>
      </c>
      <c r="N701" s="162">
        <v>0</v>
      </c>
      <c r="O701" s="162">
        <f t="shared" si="64"/>
        <v>0</v>
      </c>
      <c r="P701" s="164">
        <f t="shared" si="65"/>
        <v>0</v>
      </c>
      <c r="Q701" s="165">
        <f t="shared" si="66"/>
        <v>0</v>
      </c>
    </row>
    <row r="702" spans="1:17" s="154" customFormat="1">
      <c r="A702" s="230">
        <v>51501</v>
      </c>
      <c r="B702" s="166" t="s">
        <v>1112</v>
      </c>
      <c r="C702" s="166" t="s">
        <v>21</v>
      </c>
      <c r="D702" s="166" t="s">
        <v>1088</v>
      </c>
      <c r="E702" s="170" t="s">
        <v>830</v>
      </c>
      <c r="F702" s="168">
        <v>0</v>
      </c>
      <c r="G702" s="162">
        <v>30</v>
      </c>
      <c r="H702" s="163">
        <f t="shared" si="61"/>
        <v>0</v>
      </c>
      <c r="I702" s="163">
        <f t="shared" si="62"/>
        <v>0</v>
      </c>
      <c r="J702" s="162">
        <v>3</v>
      </c>
      <c r="K702" s="162">
        <v>33.33</v>
      </c>
      <c r="L702" s="162">
        <f t="shared" si="63"/>
        <v>36</v>
      </c>
      <c r="M702" s="162">
        <v>36</v>
      </c>
      <c r="N702" s="162">
        <v>0</v>
      </c>
      <c r="O702" s="162">
        <f t="shared" si="64"/>
        <v>0</v>
      </c>
      <c r="P702" s="164">
        <f t="shared" si="65"/>
        <v>0</v>
      </c>
      <c r="Q702" s="165">
        <f t="shared" si="66"/>
        <v>0</v>
      </c>
    </row>
    <row r="703" spans="1:17" s="154" customFormat="1">
      <c r="A703" s="230">
        <v>51501</v>
      </c>
      <c r="B703" s="166" t="s">
        <v>1113</v>
      </c>
      <c r="C703" s="166" t="s">
        <v>21</v>
      </c>
      <c r="D703" s="166" t="s">
        <v>1088</v>
      </c>
      <c r="E703" s="170" t="s">
        <v>827</v>
      </c>
      <c r="F703" s="168">
        <v>0</v>
      </c>
      <c r="G703" s="162">
        <v>30</v>
      </c>
      <c r="H703" s="163">
        <f t="shared" si="61"/>
        <v>0</v>
      </c>
      <c r="I703" s="163">
        <f t="shared" si="62"/>
        <v>0</v>
      </c>
      <c r="J703" s="162">
        <v>3</v>
      </c>
      <c r="K703" s="162">
        <v>33.33</v>
      </c>
      <c r="L703" s="162">
        <f t="shared" si="63"/>
        <v>36</v>
      </c>
      <c r="M703" s="162">
        <v>36</v>
      </c>
      <c r="N703" s="162">
        <v>0</v>
      </c>
      <c r="O703" s="162">
        <f t="shared" si="64"/>
        <v>0</v>
      </c>
      <c r="P703" s="164">
        <f t="shared" si="65"/>
        <v>0</v>
      </c>
      <c r="Q703" s="165">
        <f t="shared" si="66"/>
        <v>0</v>
      </c>
    </row>
    <row r="704" spans="1:17" s="154" customFormat="1">
      <c r="A704" s="230">
        <v>51501</v>
      </c>
      <c r="B704" s="166" t="s">
        <v>1114</v>
      </c>
      <c r="C704" s="166" t="s">
        <v>21</v>
      </c>
      <c r="D704" s="166" t="s">
        <v>1088</v>
      </c>
      <c r="E704" s="170" t="s">
        <v>996</v>
      </c>
      <c r="F704" s="168">
        <v>9080</v>
      </c>
      <c r="G704" s="162">
        <v>30</v>
      </c>
      <c r="H704" s="163">
        <f t="shared" si="61"/>
        <v>2724</v>
      </c>
      <c r="I704" s="163">
        <f t="shared" si="62"/>
        <v>6356</v>
      </c>
      <c r="J704" s="162">
        <v>3</v>
      </c>
      <c r="K704" s="162">
        <v>33.33</v>
      </c>
      <c r="L704" s="162">
        <f t="shared" si="63"/>
        <v>36</v>
      </c>
      <c r="M704" s="162">
        <v>36</v>
      </c>
      <c r="N704" s="162">
        <v>0</v>
      </c>
      <c r="O704" s="162">
        <f t="shared" si="64"/>
        <v>176.55555555555554</v>
      </c>
      <c r="P704" s="164">
        <f t="shared" si="65"/>
        <v>6356</v>
      </c>
      <c r="Q704" s="165">
        <f t="shared" si="66"/>
        <v>2724</v>
      </c>
    </row>
    <row r="705" spans="1:17" s="154" customFormat="1">
      <c r="A705" s="230">
        <v>51501</v>
      </c>
      <c r="B705" s="166" t="s">
        <v>1115</v>
      </c>
      <c r="C705" s="166" t="s">
        <v>21</v>
      </c>
      <c r="D705" s="166" t="s">
        <v>1088</v>
      </c>
      <c r="E705" s="170" t="s">
        <v>863</v>
      </c>
      <c r="F705" s="168">
        <v>0</v>
      </c>
      <c r="G705" s="162">
        <v>30</v>
      </c>
      <c r="H705" s="163">
        <f t="shared" si="61"/>
        <v>0</v>
      </c>
      <c r="I705" s="163">
        <f t="shared" si="62"/>
        <v>0</v>
      </c>
      <c r="J705" s="162">
        <v>3</v>
      </c>
      <c r="K705" s="162">
        <v>33.33</v>
      </c>
      <c r="L705" s="162">
        <f t="shared" si="63"/>
        <v>36</v>
      </c>
      <c r="M705" s="162">
        <v>36</v>
      </c>
      <c r="N705" s="162">
        <v>0</v>
      </c>
      <c r="O705" s="162">
        <f t="shared" si="64"/>
        <v>0</v>
      </c>
      <c r="P705" s="164">
        <f t="shared" si="65"/>
        <v>0</v>
      </c>
      <c r="Q705" s="165">
        <f t="shared" si="66"/>
        <v>0</v>
      </c>
    </row>
    <row r="706" spans="1:17" s="154" customFormat="1">
      <c r="A706" s="230">
        <v>51501</v>
      </c>
      <c r="B706" s="166" t="s">
        <v>1116</v>
      </c>
      <c r="C706" s="166" t="s">
        <v>21</v>
      </c>
      <c r="D706" s="166" t="s">
        <v>1088</v>
      </c>
      <c r="E706" s="170" t="s">
        <v>830</v>
      </c>
      <c r="F706" s="168">
        <v>0</v>
      </c>
      <c r="G706" s="162">
        <v>30</v>
      </c>
      <c r="H706" s="163">
        <f t="shared" si="61"/>
        <v>0</v>
      </c>
      <c r="I706" s="163">
        <f t="shared" si="62"/>
        <v>0</v>
      </c>
      <c r="J706" s="162">
        <v>3</v>
      </c>
      <c r="K706" s="162">
        <v>33.33</v>
      </c>
      <c r="L706" s="162">
        <f t="shared" si="63"/>
        <v>36</v>
      </c>
      <c r="M706" s="162">
        <v>36</v>
      </c>
      <c r="N706" s="162">
        <v>0</v>
      </c>
      <c r="O706" s="162">
        <f t="shared" si="64"/>
        <v>0</v>
      </c>
      <c r="P706" s="164">
        <f t="shared" si="65"/>
        <v>0</v>
      </c>
      <c r="Q706" s="165">
        <f t="shared" si="66"/>
        <v>0</v>
      </c>
    </row>
    <row r="707" spans="1:17" s="154" customFormat="1">
      <c r="A707" s="230">
        <v>51501</v>
      </c>
      <c r="B707" s="166" t="s">
        <v>1117</v>
      </c>
      <c r="C707" s="166" t="s">
        <v>21</v>
      </c>
      <c r="D707" s="166" t="s">
        <v>1088</v>
      </c>
      <c r="E707" s="170" t="s">
        <v>827</v>
      </c>
      <c r="F707" s="168">
        <v>0</v>
      </c>
      <c r="G707" s="162">
        <v>30</v>
      </c>
      <c r="H707" s="163">
        <f t="shared" si="61"/>
        <v>0</v>
      </c>
      <c r="I707" s="163">
        <f t="shared" si="62"/>
        <v>0</v>
      </c>
      <c r="J707" s="162">
        <v>3</v>
      </c>
      <c r="K707" s="162">
        <v>33.33</v>
      </c>
      <c r="L707" s="162">
        <f t="shared" si="63"/>
        <v>36</v>
      </c>
      <c r="M707" s="162">
        <v>36</v>
      </c>
      <c r="N707" s="162">
        <v>0</v>
      </c>
      <c r="O707" s="162">
        <f t="shared" si="64"/>
        <v>0</v>
      </c>
      <c r="P707" s="164">
        <f t="shared" si="65"/>
        <v>0</v>
      </c>
      <c r="Q707" s="165">
        <f t="shared" si="66"/>
        <v>0</v>
      </c>
    </row>
    <row r="708" spans="1:17" s="154" customFormat="1">
      <c r="A708" s="230">
        <v>51501</v>
      </c>
      <c r="B708" s="166" t="s">
        <v>1118</v>
      </c>
      <c r="C708" s="166" t="s">
        <v>21</v>
      </c>
      <c r="D708" s="166" t="s">
        <v>1088</v>
      </c>
      <c r="E708" s="170" t="s">
        <v>1082</v>
      </c>
      <c r="F708" s="168">
        <v>0</v>
      </c>
      <c r="G708" s="162">
        <v>30</v>
      </c>
      <c r="H708" s="163">
        <f t="shared" si="61"/>
        <v>0</v>
      </c>
      <c r="I708" s="163">
        <f t="shared" si="62"/>
        <v>0</v>
      </c>
      <c r="J708" s="162">
        <v>3</v>
      </c>
      <c r="K708" s="162">
        <v>33.33</v>
      </c>
      <c r="L708" s="162">
        <f t="shared" si="63"/>
        <v>36</v>
      </c>
      <c r="M708" s="162">
        <v>36</v>
      </c>
      <c r="N708" s="162">
        <v>0</v>
      </c>
      <c r="O708" s="162">
        <f t="shared" si="64"/>
        <v>0</v>
      </c>
      <c r="P708" s="164">
        <f t="shared" si="65"/>
        <v>0</v>
      </c>
      <c r="Q708" s="165">
        <f t="shared" si="66"/>
        <v>0</v>
      </c>
    </row>
    <row r="709" spans="1:17" s="154" customFormat="1">
      <c r="A709" s="230">
        <v>51501</v>
      </c>
      <c r="B709" s="166" t="s">
        <v>1119</v>
      </c>
      <c r="C709" s="166" t="s">
        <v>21</v>
      </c>
      <c r="D709" s="166" t="s">
        <v>1120</v>
      </c>
      <c r="E709" s="170" t="s">
        <v>996</v>
      </c>
      <c r="F709" s="168">
        <v>10754</v>
      </c>
      <c r="G709" s="162">
        <v>30</v>
      </c>
      <c r="H709" s="163">
        <f t="shared" si="61"/>
        <v>3226.2</v>
      </c>
      <c r="I709" s="163">
        <f t="shared" si="62"/>
        <v>7527.8</v>
      </c>
      <c r="J709" s="162">
        <v>3</v>
      </c>
      <c r="K709" s="162">
        <v>33.33</v>
      </c>
      <c r="L709" s="162">
        <f t="shared" si="63"/>
        <v>36</v>
      </c>
      <c r="M709" s="162">
        <v>36</v>
      </c>
      <c r="N709" s="162">
        <v>0</v>
      </c>
      <c r="O709" s="162">
        <f t="shared" si="64"/>
        <v>209.10555555555555</v>
      </c>
      <c r="P709" s="164">
        <f t="shared" si="65"/>
        <v>7527.8</v>
      </c>
      <c r="Q709" s="165">
        <f t="shared" si="66"/>
        <v>3226.2</v>
      </c>
    </row>
    <row r="710" spans="1:17" s="154" customFormat="1">
      <c r="A710" s="230">
        <v>51501</v>
      </c>
      <c r="B710" s="166" t="s">
        <v>1121</v>
      </c>
      <c r="C710" s="166" t="s">
        <v>21</v>
      </c>
      <c r="D710" s="166" t="s">
        <v>1120</v>
      </c>
      <c r="E710" s="170" t="s">
        <v>863</v>
      </c>
      <c r="F710" s="168">
        <v>0</v>
      </c>
      <c r="G710" s="162">
        <v>30</v>
      </c>
      <c r="H710" s="163">
        <f t="shared" si="61"/>
        <v>0</v>
      </c>
      <c r="I710" s="163">
        <f t="shared" si="62"/>
        <v>0</v>
      </c>
      <c r="J710" s="162">
        <v>3</v>
      </c>
      <c r="K710" s="162">
        <v>33.33</v>
      </c>
      <c r="L710" s="162">
        <f t="shared" si="63"/>
        <v>36</v>
      </c>
      <c r="M710" s="162">
        <v>36</v>
      </c>
      <c r="N710" s="162">
        <v>0</v>
      </c>
      <c r="O710" s="162">
        <f t="shared" si="64"/>
        <v>0</v>
      </c>
      <c r="P710" s="164">
        <f t="shared" si="65"/>
        <v>0</v>
      </c>
      <c r="Q710" s="165">
        <f t="shared" si="66"/>
        <v>0</v>
      </c>
    </row>
    <row r="711" spans="1:17" s="154" customFormat="1">
      <c r="A711" s="230">
        <v>51501</v>
      </c>
      <c r="B711" s="166" t="s">
        <v>1122</v>
      </c>
      <c r="C711" s="166" t="s">
        <v>21</v>
      </c>
      <c r="D711" s="166" t="s">
        <v>1120</v>
      </c>
      <c r="E711" s="170" t="s">
        <v>830</v>
      </c>
      <c r="F711" s="168">
        <v>0</v>
      </c>
      <c r="G711" s="162">
        <v>30</v>
      </c>
      <c r="H711" s="163">
        <f t="shared" si="61"/>
        <v>0</v>
      </c>
      <c r="I711" s="163">
        <f t="shared" si="62"/>
        <v>0</v>
      </c>
      <c r="J711" s="162">
        <v>3</v>
      </c>
      <c r="K711" s="162">
        <v>33.33</v>
      </c>
      <c r="L711" s="162">
        <f t="shared" si="63"/>
        <v>36</v>
      </c>
      <c r="M711" s="162">
        <v>36</v>
      </c>
      <c r="N711" s="162">
        <v>0</v>
      </c>
      <c r="O711" s="162">
        <f t="shared" si="64"/>
        <v>0</v>
      </c>
      <c r="P711" s="164">
        <f t="shared" si="65"/>
        <v>0</v>
      </c>
      <c r="Q711" s="165">
        <f t="shared" si="66"/>
        <v>0</v>
      </c>
    </row>
    <row r="712" spans="1:17" s="154" customFormat="1">
      <c r="A712" s="230">
        <v>51501</v>
      </c>
      <c r="B712" s="166" t="s">
        <v>1123</v>
      </c>
      <c r="C712" s="166" t="s">
        <v>21</v>
      </c>
      <c r="D712" s="166" t="s">
        <v>1120</v>
      </c>
      <c r="E712" s="170" t="s">
        <v>1082</v>
      </c>
      <c r="F712" s="168">
        <v>0</v>
      </c>
      <c r="G712" s="162">
        <v>30</v>
      </c>
      <c r="H712" s="163">
        <f t="shared" ref="H712:H775" si="67">F712*G712%</f>
        <v>0</v>
      </c>
      <c r="I712" s="163">
        <f t="shared" ref="I712:I775" si="68">F712-H712</f>
        <v>0</v>
      </c>
      <c r="J712" s="162">
        <v>3</v>
      </c>
      <c r="K712" s="162">
        <v>33.33</v>
      </c>
      <c r="L712" s="162">
        <f t="shared" ref="L712:L775" si="69">J712*12</f>
        <v>36</v>
      </c>
      <c r="M712" s="162">
        <v>36</v>
      </c>
      <c r="N712" s="162">
        <v>0</v>
      </c>
      <c r="O712" s="162">
        <f t="shared" ref="O712:O775" si="70">I712/L712</f>
        <v>0</v>
      </c>
      <c r="P712" s="164">
        <f t="shared" ref="P712:P775" si="71">O712*M712</f>
        <v>0</v>
      </c>
      <c r="Q712" s="165">
        <f t="shared" ref="Q712:Q775" si="72">F712-P712</f>
        <v>0</v>
      </c>
    </row>
    <row r="713" spans="1:17" s="154" customFormat="1">
      <c r="A713" s="230">
        <v>51501</v>
      </c>
      <c r="B713" s="174" t="s">
        <v>1124</v>
      </c>
      <c r="C713" s="166" t="s">
        <v>21</v>
      </c>
      <c r="D713" s="166" t="s">
        <v>1120</v>
      </c>
      <c r="E713" s="170" t="s">
        <v>996</v>
      </c>
      <c r="F713" s="168">
        <v>10754</v>
      </c>
      <c r="G713" s="162">
        <v>30</v>
      </c>
      <c r="H713" s="163">
        <f t="shared" si="67"/>
        <v>3226.2</v>
      </c>
      <c r="I713" s="163">
        <f t="shared" si="68"/>
        <v>7527.8</v>
      </c>
      <c r="J713" s="162">
        <v>3</v>
      </c>
      <c r="K713" s="162">
        <v>33.33</v>
      </c>
      <c r="L713" s="162">
        <f t="shared" si="69"/>
        <v>36</v>
      </c>
      <c r="M713" s="162">
        <v>36</v>
      </c>
      <c r="N713" s="162">
        <v>0</v>
      </c>
      <c r="O713" s="162">
        <f t="shared" si="70"/>
        <v>209.10555555555555</v>
      </c>
      <c r="P713" s="164">
        <f t="shared" si="71"/>
        <v>7527.8</v>
      </c>
      <c r="Q713" s="165">
        <f t="shared" si="72"/>
        <v>3226.2</v>
      </c>
    </row>
    <row r="714" spans="1:17" s="154" customFormat="1">
      <c r="A714" s="230">
        <v>51501</v>
      </c>
      <c r="B714" s="174" t="s">
        <v>1125</v>
      </c>
      <c r="C714" s="166" t="s">
        <v>21</v>
      </c>
      <c r="D714" s="166" t="s">
        <v>1120</v>
      </c>
      <c r="E714" s="170" t="s">
        <v>863</v>
      </c>
      <c r="F714" s="168">
        <v>0</v>
      </c>
      <c r="G714" s="162">
        <v>30</v>
      </c>
      <c r="H714" s="163">
        <f t="shared" si="67"/>
        <v>0</v>
      </c>
      <c r="I714" s="163">
        <f t="shared" si="68"/>
        <v>0</v>
      </c>
      <c r="J714" s="162">
        <v>3</v>
      </c>
      <c r="K714" s="162">
        <v>33.33</v>
      </c>
      <c r="L714" s="162">
        <f t="shared" si="69"/>
        <v>36</v>
      </c>
      <c r="M714" s="162">
        <v>36</v>
      </c>
      <c r="N714" s="162">
        <v>0</v>
      </c>
      <c r="O714" s="162">
        <f t="shared" si="70"/>
        <v>0</v>
      </c>
      <c r="P714" s="164">
        <f t="shared" si="71"/>
        <v>0</v>
      </c>
      <c r="Q714" s="165">
        <f t="shared" si="72"/>
        <v>0</v>
      </c>
    </row>
    <row r="715" spans="1:17" s="154" customFormat="1">
      <c r="A715" s="230">
        <v>51501</v>
      </c>
      <c r="B715" s="174" t="s">
        <v>1126</v>
      </c>
      <c r="C715" s="166" t="s">
        <v>21</v>
      </c>
      <c r="D715" s="166" t="s">
        <v>1120</v>
      </c>
      <c r="E715" s="170" t="s">
        <v>830</v>
      </c>
      <c r="F715" s="168">
        <v>0</v>
      </c>
      <c r="G715" s="162">
        <v>30</v>
      </c>
      <c r="H715" s="163">
        <f t="shared" si="67"/>
        <v>0</v>
      </c>
      <c r="I715" s="163">
        <f t="shared" si="68"/>
        <v>0</v>
      </c>
      <c r="J715" s="162">
        <v>3</v>
      </c>
      <c r="K715" s="162">
        <v>33.33</v>
      </c>
      <c r="L715" s="162">
        <f t="shared" si="69"/>
        <v>36</v>
      </c>
      <c r="M715" s="162">
        <v>36</v>
      </c>
      <c r="N715" s="162">
        <v>0</v>
      </c>
      <c r="O715" s="162">
        <f t="shared" si="70"/>
        <v>0</v>
      </c>
      <c r="P715" s="164">
        <f t="shared" si="71"/>
        <v>0</v>
      </c>
      <c r="Q715" s="165">
        <f t="shared" si="72"/>
        <v>0</v>
      </c>
    </row>
    <row r="716" spans="1:17" s="154" customFormat="1">
      <c r="A716" s="230">
        <v>51501</v>
      </c>
      <c r="B716" s="174" t="s">
        <v>1127</v>
      </c>
      <c r="C716" s="166" t="s">
        <v>21</v>
      </c>
      <c r="D716" s="166" t="s">
        <v>1120</v>
      </c>
      <c r="E716" s="170" t="s">
        <v>1082</v>
      </c>
      <c r="F716" s="168">
        <v>0</v>
      </c>
      <c r="G716" s="162">
        <v>30</v>
      </c>
      <c r="H716" s="163">
        <f t="shared" si="67"/>
        <v>0</v>
      </c>
      <c r="I716" s="163">
        <f t="shared" si="68"/>
        <v>0</v>
      </c>
      <c r="J716" s="162">
        <v>3</v>
      </c>
      <c r="K716" s="162">
        <v>33.33</v>
      </c>
      <c r="L716" s="162">
        <f t="shared" si="69"/>
        <v>36</v>
      </c>
      <c r="M716" s="162">
        <v>36</v>
      </c>
      <c r="N716" s="162">
        <v>0</v>
      </c>
      <c r="O716" s="162">
        <f t="shared" si="70"/>
        <v>0</v>
      </c>
      <c r="P716" s="164">
        <f t="shared" si="71"/>
        <v>0</v>
      </c>
      <c r="Q716" s="165">
        <f t="shared" si="72"/>
        <v>0</v>
      </c>
    </row>
    <row r="717" spans="1:17" s="154" customFormat="1">
      <c r="A717" s="230">
        <v>51501</v>
      </c>
      <c r="B717" s="174" t="s">
        <v>1128</v>
      </c>
      <c r="C717" s="166" t="s">
        <v>21</v>
      </c>
      <c r="D717" s="166" t="s">
        <v>1129</v>
      </c>
      <c r="E717" s="170" t="s">
        <v>996</v>
      </c>
      <c r="F717" s="168">
        <v>10754</v>
      </c>
      <c r="G717" s="162">
        <v>30</v>
      </c>
      <c r="H717" s="163">
        <f t="shared" si="67"/>
        <v>3226.2</v>
      </c>
      <c r="I717" s="163">
        <f t="shared" si="68"/>
        <v>7527.8</v>
      </c>
      <c r="J717" s="162">
        <v>3</v>
      </c>
      <c r="K717" s="162">
        <v>33.33</v>
      </c>
      <c r="L717" s="162">
        <f t="shared" si="69"/>
        <v>36</v>
      </c>
      <c r="M717" s="162">
        <v>36</v>
      </c>
      <c r="N717" s="162">
        <v>0</v>
      </c>
      <c r="O717" s="162">
        <f t="shared" si="70"/>
        <v>209.10555555555555</v>
      </c>
      <c r="P717" s="164">
        <f t="shared" si="71"/>
        <v>7527.8</v>
      </c>
      <c r="Q717" s="165">
        <f t="shared" si="72"/>
        <v>3226.2</v>
      </c>
    </row>
    <row r="718" spans="1:17" s="154" customFormat="1">
      <c r="A718" s="230">
        <v>51501</v>
      </c>
      <c r="B718" s="174" t="s">
        <v>1130</v>
      </c>
      <c r="C718" s="166" t="s">
        <v>21</v>
      </c>
      <c r="D718" s="166" t="s">
        <v>1129</v>
      </c>
      <c r="E718" s="170" t="s">
        <v>863</v>
      </c>
      <c r="F718" s="168">
        <v>0</v>
      </c>
      <c r="G718" s="162">
        <v>30</v>
      </c>
      <c r="H718" s="163">
        <f t="shared" si="67"/>
        <v>0</v>
      </c>
      <c r="I718" s="163">
        <f t="shared" si="68"/>
        <v>0</v>
      </c>
      <c r="J718" s="162">
        <v>3</v>
      </c>
      <c r="K718" s="162">
        <v>33.33</v>
      </c>
      <c r="L718" s="162">
        <f t="shared" si="69"/>
        <v>36</v>
      </c>
      <c r="M718" s="162">
        <v>36</v>
      </c>
      <c r="N718" s="162">
        <v>0</v>
      </c>
      <c r="O718" s="162">
        <f t="shared" si="70"/>
        <v>0</v>
      </c>
      <c r="P718" s="164">
        <f t="shared" si="71"/>
        <v>0</v>
      </c>
      <c r="Q718" s="165">
        <f t="shared" si="72"/>
        <v>0</v>
      </c>
    </row>
    <row r="719" spans="1:17" s="154" customFormat="1">
      <c r="A719" s="230">
        <v>51501</v>
      </c>
      <c r="B719" s="174" t="s">
        <v>1131</v>
      </c>
      <c r="C719" s="166" t="s">
        <v>21</v>
      </c>
      <c r="D719" s="166" t="s">
        <v>1129</v>
      </c>
      <c r="E719" s="170" t="s">
        <v>830</v>
      </c>
      <c r="F719" s="168">
        <v>0</v>
      </c>
      <c r="G719" s="162">
        <v>30</v>
      </c>
      <c r="H719" s="163">
        <f t="shared" si="67"/>
        <v>0</v>
      </c>
      <c r="I719" s="163">
        <f t="shared" si="68"/>
        <v>0</v>
      </c>
      <c r="J719" s="162">
        <v>3</v>
      </c>
      <c r="K719" s="162">
        <v>33.33</v>
      </c>
      <c r="L719" s="162">
        <f t="shared" si="69"/>
        <v>36</v>
      </c>
      <c r="M719" s="162">
        <v>36</v>
      </c>
      <c r="N719" s="162">
        <v>0</v>
      </c>
      <c r="O719" s="162">
        <f t="shared" si="70"/>
        <v>0</v>
      </c>
      <c r="P719" s="164">
        <f t="shared" si="71"/>
        <v>0</v>
      </c>
      <c r="Q719" s="165">
        <f t="shared" si="72"/>
        <v>0</v>
      </c>
    </row>
    <row r="720" spans="1:17" s="154" customFormat="1">
      <c r="A720" s="230">
        <v>51501</v>
      </c>
      <c r="B720" s="174" t="s">
        <v>1132</v>
      </c>
      <c r="C720" s="166" t="s">
        <v>21</v>
      </c>
      <c r="D720" s="166" t="s">
        <v>1129</v>
      </c>
      <c r="E720" s="170" t="s">
        <v>827</v>
      </c>
      <c r="F720" s="168">
        <v>0</v>
      </c>
      <c r="G720" s="162">
        <v>30</v>
      </c>
      <c r="H720" s="163">
        <f t="shared" si="67"/>
        <v>0</v>
      </c>
      <c r="I720" s="163">
        <f t="shared" si="68"/>
        <v>0</v>
      </c>
      <c r="J720" s="162">
        <v>3</v>
      </c>
      <c r="K720" s="162">
        <v>33.33</v>
      </c>
      <c r="L720" s="162">
        <f t="shared" si="69"/>
        <v>36</v>
      </c>
      <c r="M720" s="162">
        <v>36</v>
      </c>
      <c r="N720" s="162">
        <v>0</v>
      </c>
      <c r="O720" s="162">
        <f t="shared" si="70"/>
        <v>0</v>
      </c>
      <c r="P720" s="164">
        <f t="shared" si="71"/>
        <v>0</v>
      </c>
      <c r="Q720" s="165">
        <f t="shared" si="72"/>
        <v>0</v>
      </c>
    </row>
    <row r="721" spans="1:17" s="154" customFormat="1">
      <c r="A721" s="230">
        <v>51501</v>
      </c>
      <c r="B721" s="174" t="s">
        <v>1133</v>
      </c>
      <c r="C721" s="166" t="s">
        <v>21</v>
      </c>
      <c r="D721" s="166" t="s">
        <v>1129</v>
      </c>
      <c r="E721" s="170" t="s">
        <v>1082</v>
      </c>
      <c r="F721" s="168">
        <v>0</v>
      </c>
      <c r="G721" s="162">
        <v>30</v>
      </c>
      <c r="H721" s="163">
        <f t="shared" si="67"/>
        <v>0</v>
      </c>
      <c r="I721" s="163">
        <f t="shared" si="68"/>
        <v>0</v>
      </c>
      <c r="J721" s="162">
        <v>3</v>
      </c>
      <c r="K721" s="162">
        <v>33.33</v>
      </c>
      <c r="L721" s="162">
        <f t="shared" si="69"/>
        <v>36</v>
      </c>
      <c r="M721" s="162">
        <v>36</v>
      </c>
      <c r="N721" s="162">
        <v>0</v>
      </c>
      <c r="O721" s="162">
        <f t="shared" si="70"/>
        <v>0</v>
      </c>
      <c r="P721" s="164">
        <f t="shared" si="71"/>
        <v>0</v>
      </c>
      <c r="Q721" s="165">
        <f t="shared" si="72"/>
        <v>0</v>
      </c>
    </row>
    <row r="722" spans="1:17" s="154" customFormat="1">
      <c r="A722" s="230">
        <v>51501</v>
      </c>
      <c r="B722" s="174" t="s">
        <v>1134</v>
      </c>
      <c r="C722" s="166" t="s">
        <v>21</v>
      </c>
      <c r="D722" s="166" t="s">
        <v>1135</v>
      </c>
      <c r="E722" s="170" t="s">
        <v>996</v>
      </c>
      <c r="F722" s="168">
        <v>10754</v>
      </c>
      <c r="G722" s="162">
        <v>30</v>
      </c>
      <c r="H722" s="163">
        <f t="shared" si="67"/>
        <v>3226.2</v>
      </c>
      <c r="I722" s="163">
        <f t="shared" si="68"/>
        <v>7527.8</v>
      </c>
      <c r="J722" s="162">
        <v>3</v>
      </c>
      <c r="K722" s="162">
        <v>33.33</v>
      </c>
      <c r="L722" s="162">
        <f t="shared" si="69"/>
        <v>36</v>
      </c>
      <c r="M722" s="162">
        <v>36</v>
      </c>
      <c r="N722" s="162">
        <v>0</v>
      </c>
      <c r="O722" s="162">
        <f t="shared" si="70"/>
        <v>209.10555555555555</v>
      </c>
      <c r="P722" s="164">
        <f t="shared" si="71"/>
        <v>7527.8</v>
      </c>
      <c r="Q722" s="165">
        <f t="shared" si="72"/>
        <v>3226.2</v>
      </c>
    </row>
    <row r="723" spans="1:17" s="154" customFormat="1">
      <c r="A723" s="230">
        <v>51501</v>
      </c>
      <c r="B723" s="174" t="s">
        <v>1136</v>
      </c>
      <c r="C723" s="166" t="s">
        <v>21</v>
      </c>
      <c r="D723" s="166" t="s">
        <v>1135</v>
      </c>
      <c r="E723" s="170" t="s">
        <v>863</v>
      </c>
      <c r="F723" s="168">
        <v>0</v>
      </c>
      <c r="G723" s="162">
        <v>30</v>
      </c>
      <c r="H723" s="163">
        <f t="shared" si="67"/>
        <v>0</v>
      </c>
      <c r="I723" s="163">
        <f t="shared" si="68"/>
        <v>0</v>
      </c>
      <c r="J723" s="162">
        <v>3</v>
      </c>
      <c r="K723" s="162">
        <v>33.33</v>
      </c>
      <c r="L723" s="162">
        <f t="shared" si="69"/>
        <v>36</v>
      </c>
      <c r="M723" s="162">
        <v>36</v>
      </c>
      <c r="N723" s="162">
        <v>0</v>
      </c>
      <c r="O723" s="162">
        <f t="shared" si="70"/>
        <v>0</v>
      </c>
      <c r="P723" s="164">
        <f t="shared" si="71"/>
        <v>0</v>
      </c>
      <c r="Q723" s="165">
        <f t="shared" si="72"/>
        <v>0</v>
      </c>
    </row>
    <row r="724" spans="1:17" s="154" customFormat="1">
      <c r="A724" s="230">
        <v>51501</v>
      </c>
      <c r="B724" s="174" t="s">
        <v>1137</v>
      </c>
      <c r="C724" s="166" t="s">
        <v>21</v>
      </c>
      <c r="D724" s="166" t="s">
        <v>1135</v>
      </c>
      <c r="E724" s="170" t="s">
        <v>830</v>
      </c>
      <c r="F724" s="168">
        <v>0</v>
      </c>
      <c r="G724" s="162">
        <v>30</v>
      </c>
      <c r="H724" s="163">
        <f t="shared" si="67"/>
        <v>0</v>
      </c>
      <c r="I724" s="163">
        <f t="shared" si="68"/>
        <v>0</v>
      </c>
      <c r="J724" s="162">
        <v>3</v>
      </c>
      <c r="K724" s="162">
        <v>33.33</v>
      </c>
      <c r="L724" s="162">
        <f t="shared" si="69"/>
        <v>36</v>
      </c>
      <c r="M724" s="162">
        <v>36</v>
      </c>
      <c r="N724" s="162">
        <v>0</v>
      </c>
      <c r="O724" s="162">
        <f t="shared" si="70"/>
        <v>0</v>
      </c>
      <c r="P724" s="164">
        <f t="shared" si="71"/>
        <v>0</v>
      </c>
      <c r="Q724" s="165">
        <f t="shared" si="72"/>
        <v>0</v>
      </c>
    </row>
    <row r="725" spans="1:17" s="154" customFormat="1">
      <c r="A725" s="230">
        <v>51501</v>
      </c>
      <c r="B725" s="174" t="s">
        <v>1138</v>
      </c>
      <c r="C725" s="166" t="s">
        <v>21</v>
      </c>
      <c r="D725" s="166" t="s">
        <v>1135</v>
      </c>
      <c r="E725" s="170" t="s">
        <v>1082</v>
      </c>
      <c r="F725" s="168">
        <v>0</v>
      </c>
      <c r="G725" s="162">
        <v>30</v>
      </c>
      <c r="H725" s="163">
        <f t="shared" si="67"/>
        <v>0</v>
      </c>
      <c r="I725" s="163">
        <f t="shared" si="68"/>
        <v>0</v>
      </c>
      <c r="J725" s="162">
        <v>3</v>
      </c>
      <c r="K725" s="162">
        <v>33.33</v>
      </c>
      <c r="L725" s="162">
        <f t="shared" si="69"/>
        <v>36</v>
      </c>
      <c r="M725" s="162">
        <v>36</v>
      </c>
      <c r="N725" s="162">
        <v>0</v>
      </c>
      <c r="O725" s="162">
        <f t="shared" si="70"/>
        <v>0</v>
      </c>
      <c r="P725" s="164">
        <f t="shared" si="71"/>
        <v>0</v>
      </c>
      <c r="Q725" s="165">
        <f t="shared" si="72"/>
        <v>0</v>
      </c>
    </row>
    <row r="726" spans="1:17" s="154" customFormat="1">
      <c r="A726" s="230">
        <v>51501</v>
      </c>
      <c r="B726" s="181" t="s">
        <v>1139</v>
      </c>
      <c r="C726" s="166" t="s">
        <v>21</v>
      </c>
      <c r="D726" s="174" t="s">
        <v>1140</v>
      </c>
      <c r="E726" s="170" t="s">
        <v>1141</v>
      </c>
      <c r="F726" s="168">
        <v>1152</v>
      </c>
      <c r="G726" s="162">
        <v>30</v>
      </c>
      <c r="H726" s="163">
        <f t="shared" si="67"/>
        <v>345.59999999999997</v>
      </c>
      <c r="I726" s="163">
        <f t="shared" si="68"/>
        <v>806.40000000000009</v>
      </c>
      <c r="J726" s="162">
        <v>3</v>
      </c>
      <c r="K726" s="162">
        <v>33.33</v>
      </c>
      <c r="L726" s="162">
        <f t="shared" si="69"/>
        <v>36</v>
      </c>
      <c r="M726" s="162">
        <v>36</v>
      </c>
      <c r="N726" s="162">
        <v>0</v>
      </c>
      <c r="O726" s="162">
        <f t="shared" si="70"/>
        <v>22.400000000000002</v>
      </c>
      <c r="P726" s="164">
        <f t="shared" si="71"/>
        <v>806.40000000000009</v>
      </c>
      <c r="Q726" s="165">
        <f t="shared" si="72"/>
        <v>345.59999999999991</v>
      </c>
    </row>
    <row r="727" spans="1:17" s="154" customFormat="1">
      <c r="A727" s="230">
        <v>51501</v>
      </c>
      <c r="B727" s="185" t="s">
        <v>1142</v>
      </c>
      <c r="C727" s="166" t="s">
        <v>21</v>
      </c>
      <c r="D727" s="185" t="s">
        <v>1143</v>
      </c>
      <c r="E727" s="186" t="s">
        <v>1144</v>
      </c>
      <c r="F727" s="187">
        <v>1530</v>
      </c>
      <c r="G727" s="162">
        <v>30</v>
      </c>
      <c r="H727" s="163">
        <f t="shared" si="67"/>
        <v>459</v>
      </c>
      <c r="I727" s="163">
        <f t="shared" si="68"/>
        <v>1071</v>
      </c>
      <c r="J727" s="162">
        <v>3</v>
      </c>
      <c r="K727" s="162">
        <v>33.33</v>
      </c>
      <c r="L727" s="162">
        <f t="shared" si="69"/>
        <v>36</v>
      </c>
      <c r="M727" s="162">
        <v>36</v>
      </c>
      <c r="N727" s="162">
        <v>0</v>
      </c>
      <c r="O727" s="162">
        <f t="shared" si="70"/>
        <v>29.75</v>
      </c>
      <c r="P727" s="164">
        <f t="shared" si="71"/>
        <v>1071</v>
      </c>
      <c r="Q727" s="165">
        <f t="shared" si="72"/>
        <v>459</v>
      </c>
    </row>
    <row r="728" spans="1:17" s="154" customFormat="1">
      <c r="A728" s="230">
        <v>51501</v>
      </c>
      <c r="B728" s="185" t="s">
        <v>1145</v>
      </c>
      <c r="C728" s="166" t="s">
        <v>21</v>
      </c>
      <c r="D728" s="185" t="s">
        <v>1143</v>
      </c>
      <c r="E728" s="186" t="s">
        <v>1146</v>
      </c>
      <c r="F728" s="187">
        <v>2340</v>
      </c>
      <c r="G728" s="162">
        <v>30</v>
      </c>
      <c r="H728" s="163">
        <f t="shared" si="67"/>
        <v>702</v>
      </c>
      <c r="I728" s="163">
        <f t="shared" si="68"/>
        <v>1638</v>
      </c>
      <c r="J728" s="162">
        <v>3</v>
      </c>
      <c r="K728" s="162">
        <v>33.33</v>
      </c>
      <c r="L728" s="162">
        <f t="shared" si="69"/>
        <v>36</v>
      </c>
      <c r="M728" s="162">
        <v>36</v>
      </c>
      <c r="N728" s="162">
        <v>0</v>
      </c>
      <c r="O728" s="162">
        <f t="shared" si="70"/>
        <v>45.5</v>
      </c>
      <c r="P728" s="164">
        <f t="shared" si="71"/>
        <v>1638</v>
      </c>
      <c r="Q728" s="165">
        <f t="shared" si="72"/>
        <v>702</v>
      </c>
    </row>
    <row r="729" spans="1:17" s="154" customFormat="1">
      <c r="A729" s="230">
        <v>51501</v>
      </c>
      <c r="B729" s="185" t="s">
        <v>1147</v>
      </c>
      <c r="C729" s="166" t="s">
        <v>21</v>
      </c>
      <c r="D729" s="185" t="s">
        <v>1143</v>
      </c>
      <c r="E729" s="186" t="s">
        <v>1146</v>
      </c>
      <c r="F729" s="187">
        <v>2340</v>
      </c>
      <c r="G729" s="162">
        <v>30</v>
      </c>
      <c r="H729" s="163">
        <f t="shared" si="67"/>
        <v>702</v>
      </c>
      <c r="I729" s="163">
        <f t="shared" si="68"/>
        <v>1638</v>
      </c>
      <c r="J729" s="162">
        <v>3</v>
      </c>
      <c r="K729" s="162">
        <v>33.33</v>
      </c>
      <c r="L729" s="162">
        <f t="shared" si="69"/>
        <v>36</v>
      </c>
      <c r="M729" s="162">
        <v>36</v>
      </c>
      <c r="N729" s="162">
        <v>0</v>
      </c>
      <c r="O729" s="162">
        <f t="shared" si="70"/>
        <v>45.5</v>
      </c>
      <c r="P729" s="164">
        <f t="shared" si="71"/>
        <v>1638</v>
      </c>
      <c r="Q729" s="165">
        <f t="shared" si="72"/>
        <v>702</v>
      </c>
    </row>
    <row r="730" spans="1:17" s="154" customFormat="1">
      <c r="A730" s="230">
        <v>51501</v>
      </c>
      <c r="B730" s="185" t="s">
        <v>1148</v>
      </c>
      <c r="C730" s="166" t="s">
        <v>21</v>
      </c>
      <c r="D730" s="185" t="s">
        <v>1149</v>
      </c>
      <c r="E730" s="186" t="s">
        <v>970</v>
      </c>
      <c r="F730" s="187">
        <v>1150</v>
      </c>
      <c r="G730" s="162">
        <v>30</v>
      </c>
      <c r="H730" s="163">
        <f t="shared" si="67"/>
        <v>345</v>
      </c>
      <c r="I730" s="163">
        <f t="shared" si="68"/>
        <v>805</v>
      </c>
      <c r="J730" s="162">
        <v>3</v>
      </c>
      <c r="K730" s="162">
        <v>33.33</v>
      </c>
      <c r="L730" s="162">
        <f t="shared" si="69"/>
        <v>36</v>
      </c>
      <c r="M730" s="162">
        <v>36</v>
      </c>
      <c r="N730" s="162">
        <v>0</v>
      </c>
      <c r="O730" s="162">
        <f t="shared" si="70"/>
        <v>22.361111111111111</v>
      </c>
      <c r="P730" s="164">
        <f t="shared" si="71"/>
        <v>805</v>
      </c>
      <c r="Q730" s="165">
        <f t="shared" si="72"/>
        <v>345</v>
      </c>
    </row>
    <row r="731" spans="1:17" s="154" customFormat="1">
      <c r="A731" s="230">
        <v>51501</v>
      </c>
      <c r="B731" s="181" t="s">
        <v>1150</v>
      </c>
      <c r="C731" s="166" t="s">
        <v>21</v>
      </c>
      <c r="D731" s="185" t="s">
        <v>1151</v>
      </c>
      <c r="E731" s="170" t="s">
        <v>996</v>
      </c>
      <c r="F731" s="187">
        <v>10710</v>
      </c>
      <c r="G731" s="162">
        <v>30</v>
      </c>
      <c r="H731" s="163">
        <f t="shared" si="67"/>
        <v>3213</v>
      </c>
      <c r="I731" s="163">
        <f t="shared" si="68"/>
        <v>7497</v>
      </c>
      <c r="J731" s="162">
        <v>3</v>
      </c>
      <c r="K731" s="162">
        <v>33.33</v>
      </c>
      <c r="L731" s="162">
        <f t="shared" si="69"/>
        <v>36</v>
      </c>
      <c r="M731" s="162">
        <v>36</v>
      </c>
      <c r="N731" s="162">
        <v>0</v>
      </c>
      <c r="O731" s="162">
        <f t="shared" si="70"/>
        <v>208.25</v>
      </c>
      <c r="P731" s="164">
        <f t="shared" si="71"/>
        <v>7497</v>
      </c>
      <c r="Q731" s="165">
        <f t="shared" si="72"/>
        <v>3213</v>
      </c>
    </row>
    <row r="732" spans="1:17" s="154" customFormat="1">
      <c r="A732" s="230">
        <v>51501</v>
      </c>
      <c r="B732" s="181" t="s">
        <v>1152</v>
      </c>
      <c r="C732" s="166" t="s">
        <v>21</v>
      </c>
      <c r="D732" s="185" t="s">
        <v>1151</v>
      </c>
      <c r="E732" s="170" t="s">
        <v>863</v>
      </c>
      <c r="F732" s="187">
        <v>0</v>
      </c>
      <c r="G732" s="162">
        <v>30</v>
      </c>
      <c r="H732" s="163">
        <f t="shared" si="67"/>
        <v>0</v>
      </c>
      <c r="I732" s="163">
        <f t="shared" si="68"/>
        <v>0</v>
      </c>
      <c r="J732" s="162">
        <v>3</v>
      </c>
      <c r="K732" s="162">
        <v>33.33</v>
      </c>
      <c r="L732" s="162">
        <f t="shared" si="69"/>
        <v>36</v>
      </c>
      <c r="M732" s="162">
        <v>36</v>
      </c>
      <c r="N732" s="162">
        <v>0</v>
      </c>
      <c r="O732" s="162">
        <f t="shared" si="70"/>
        <v>0</v>
      </c>
      <c r="P732" s="164">
        <f t="shared" si="71"/>
        <v>0</v>
      </c>
      <c r="Q732" s="165">
        <f t="shared" si="72"/>
        <v>0</v>
      </c>
    </row>
    <row r="733" spans="1:17" s="154" customFormat="1">
      <c r="A733" s="230">
        <v>51501</v>
      </c>
      <c r="B733" s="181" t="s">
        <v>1153</v>
      </c>
      <c r="C733" s="166" t="s">
        <v>21</v>
      </c>
      <c r="D733" s="185" t="s">
        <v>1151</v>
      </c>
      <c r="E733" s="170" t="s">
        <v>830</v>
      </c>
      <c r="F733" s="187">
        <v>0</v>
      </c>
      <c r="G733" s="162">
        <v>30</v>
      </c>
      <c r="H733" s="163">
        <f t="shared" si="67"/>
        <v>0</v>
      </c>
      <c r="I733" s="163">
        <f t="shared" si="68"/>
        <v>0</v>
      </c>
      <c r="J733" s="162">
        <v>3</v>
      </c>
      <c r="K733" s="162">
        <v>33.33</v>
      </c>
      <c r="L733" s="162">
        <f t="shared" si="69"/>
        <v>36</v>
      </c>
      <c r="M733" s="162">
        <v>36</v>
      </c>
      <c r="N733" s="162">
        <v>0</v>
      </c>
      <c r="O733" s="162">
        <f t="shared" si="70"/>
        <v>0</v>
      </c>
      <c r="P733" s="164">
        <f t="shared" si="71"/>
        <v>0</v>
      </c>
      <c r="Q733" s="165">
        <f t="shared" si="72"/>
        <v>0</v>
      </c>
    </row>
    <row r="734" spans="1:17" s="154" customFormat="1">
      <c r="A734" s="230">
        <v>51501</v>
      </c>
      <c r="B734" s="181" t="s">
        <v>1154</v>
      </c>
      <c r="C734" s="166" t="s">
        <v>21</v>
      </c>
      <c r="D734" s="185" t="s">
        <v>1151</v>
      </c>
      <c r="E734" s="170" t="s">
        <v>827</v>
      </c>
      <c r="F734" s="187">
        <v>0</v>
      </c>
      <c r="G734" s="162">
        <v>30</v>
      </c>
      <c r="H734" s="163">
        <f t="shared" si="67"/>
        <v>0</v>
      </c>
      <c r="I734" s="163">
        <f t="shared" si="68"/>
        <v>0</v>
      </c>
      <c r="J734" s="162">
        <v>3</v>
      </c>
      <c r="K734" s="162">
        <v>33.33</v>
      </c>
      <c r="L734" s="162">
        <f t="shared" si="69"/>
        <v>36</v>
      </c>
      <c r="M734" s="162">
        <v>36</v>
      </c>
      <c r="N734" s="162">
        <v>0</v>
      </c>
      <c r="O734" s="162">
        <f t="shared" si="70"/>
        <v>0</v>
      </c>
      <c r="P734" s="164">
        <f t="shared" si="71"/>
        <v>0</v>
      </c>
      <c r="Q734" s="165">
        <f t="shared" si="72"/>
        <v>0</v>
      </c>
    </row>
    <row r="735" spans="1:17" s="154" customFormat="1">
      <c r="A735" s="230">
        <v>51501</v>
      </c>
      <c r="B735" s="181" t="s">
        <v>1155</v>
      </c>
      <c r="C735" s="166" t="s">
        <v>21</v>
      </c>
      <c r="D735" s="185" t="s">
        <v>1151</v>
      </c>
      <c r="E735" s="170" t="s">
        <v>1082</v>
      </c>
      <c r="F735" s="187">
        <v>0</v>
      </c>
      <c r="G735" s="162">
        <v>30</v>
      </c>
      <c r="H735" s="163">
        <f t="shared" si="67"/>
        <v>0</v>
      </c>
      <c r="I735" s="163">
        <f t="shared" si="68"/>
        <v>0</v>
      </c>
      <c r="J735" s="162">
        <v>3</v>
      </c>
      <c r="K735" s="162">
        <v>33.33</v>
      </c>
      <c r="L735" s="162">
        <f t="shared" si="69"/>
        <v>36</v>
      </c>
      <c r="M735" s="162">
        <v>36</v>
      </c>
      <c r="N735" s="162">
        <v>0</v>
      </c>
      <c r="O735" s="162">
        <f t="shared" si="70"/>
        <v>0</v>
      </c>
      <c r="P735" s="164">
        <f t="shared" si="71"/>
        <v>0</v>
      </c>
      <c r="Q735" s="165">
        <f t="shared" si="72"/>
        <v>0</v>
      </c>
    </row>
    <row r="736" spans="1:17" s="154" customFormat="1">
      <c r="A736" s="230">
        <v>51501</v>
      </c>
      <c r="B736" s="181" t="s">
        <v>1156</v>
      </c>
      <c r="C736" s="166" t="s">
        <v>21</v>
      </c>
      <c r="D736" s="185" t="s">
        <v>1151</v>
      </c>
      <c r="E736" s="186" t="s">
        <v>901</v>
      </c>
      <c r="F736" s="187">
        <v>2930</v>
      </c>
      <c r="G736" s="162">
        <v>30</v>
      </c>
      <c r="H736" s="163">
        <f t="shared" si="67"/>
        <v>879</v>
      </c>
      <c r="I736" s="163">
        <f t="shared" si="68"/>
        <v>2051</v>
      </c>
      <c r="J736" s="162">
        <v>3</v>
      </c>
      <c r="K736" s="162">
        <v>33.33</v>
      </c>
      <c r="L736" s="162">
        <f t="shared" si="69"/>
        <v>36</v>
      </c>
      <c r="M736" s="162">
        <v>36</v>
      </c>
      <c r="N736" s="162">
        <v>0</v>
      </c>
      <c r="O736" s="162">
        <f t="shared" si="70"/>
        <v>56.972222222222221</v>
      </c>
      <c r="P736" s="164">
        <f t="shared" si="71"/>
        <v>2051</v>
      </c>
      <c r="Q736" s="165">
        <f t="shared" si="72"/>
        <v>879</v>
      </c>
    </row>
    <row r="737" spans="1:17" s="154" customFormat="1">
      <c r="A737" s="230">
        <v>51501</v>
      </c>
      <c r="B737" s="181" t="s">
        <v>1157</v>
      </c>
      <c r="C737" s="166" t="s">
        <v>21</v>
      </c>
      <c r="D737" s="185" t="s">
        <v>1151</v>
      </c>
      <c r="E737" s="170" t="s">
        <v>996</v>
      </c>
      <c r="F737" s="187">
        <v>10710</v>
      </c>
      <c r="G737" s="162">
        <v>30</v>
      </c>
      <c r="H737" s="163">
        <f t="shared" si="67"/>
        <v>3213</v>
      </c>
      <c r="I737" s="163">
        <f t="shared" si="68"/>
        <v>7497</v>
      </c>
      <c r="J737" s="162">
        <v>3</v>
      </c>
      <c r="K737" s="162">
        <v>33.33</v>
      </c>
      <c r="L737" s="162">
        <f t="shared" si="69"/>
        <v>36</v>
      </c>
      <c r="M737" s="162">
        <v>36</v>
      </c>
      <c r="N737" s="162">
        <v>0</v>
      </c>
      <c r="O737" s="162">
        <f t="shared" si="70"/>
        <v>208.25</v>
      </c>
      <c r="P737" s="164">
        <f t="shared" si="71"/>
        <v>7497</v>
      </c>
      <c r="Q737" s="165">
        <f t="shared" si="72"/>
        <v>3213</v>
      </c>
    </row>
    <row r="738" spans="1:17" s="154" customFormat="1">
      <c r="A738" s="230">
        <v>51501</v>
      </c>
      <c r="B738" s="181" t="s">
        <v>1158</v>
      </c>
      <c r="C738" s="166" t="s">
        <v>21</v>
      </c>
      <c r="D738" s="185" t="s">
        <v>1151</v>
      </c>
      <c r="E738" s="170" t="s">
        <v>863</v>
      </c>
      <c r="F738" s="187">
        <v>0</v>
      </c>
      <c r="G738" s="162">
        <v>30</v>
      </c>
      <c r="H738" s="163">
        <f t="shared" si="67"/>
        <v>0</v>
      </c>
      <c r="I738" s="163">
        <f t="shared" si="68"/>
        <v>0</v>
      </c>
      <c r="J738" s="162">
        <v>3</v>
      </c>
      <c r="K738" s="162">
        <v>33.33</v>
      </c>
      <c r="L738" s="162">
        <f t="shared" si="69"/>
        <v>36</v>
      </c>
      <c r="M738" s="162">
        <v>36</v>
      </c>
      <c r="N738" s="162">
        <v>0</v>
      </c>
      <c r="O738" s="162">
        <f t="shared" si="70"/>
        <v>0</v>
      </c>
      <c r="P738" s="164">
        <f t="shared" si="71"/>
        <v>0</v>
      </c>
      <c r="Q738" s="165">
        <f t="shared" si="72"/>
        <v>0</v>
      </c>
    </row>
    <row r="739" spans="1:17" s="154" customFormat="1">
      <c r="A739" s="230">
        <v>51501</v>
      </c>
      <c r="B739" s="181" t="s">
        <v>1159</v>
      </c>
      <c r="C739" s="166" t="s">
        <v>21</v>
      </c>
      <c r="D739" s="185" t="s">
        <v>1151</v>
      </c>
      <c r="E739" s="170" t="s">
        <v>830</v>
      </c>
      <c r="F739" s="187">
        <v>0</v>
      </c>
      <c r="G739" s="162">
        <v>30</v>
      </c>
      <c r="H739" s="163">
        <f t="shared" si="67"/>
        <v>0</v>
      </c>
      <c r="I739" s="163">
        <f t="shared" si="68"/>
        <v>0</v>
      </c>
      <c r="J739" s="162">
        <v>3</v>
      </c>
      <c r="K739" s="162">
        <v>33.33</v>
      </c>
      <c r="L739" s="162">
        <f t="shared" si="69"/>
        <v>36</v>
      </c>
      <c r="M739" s="162">
        <v>36</v>
      </c>
      <c r="N739" s="162">
        <v>0</v>
      </c>
      <c r="O739" s="162">
        <f t="shared" si="70"/>
        <v>0</v>
      </c>
      <c r="P739" s="164">
        <f t="shared" si="71"/>
        <v>0</v>
      </c>
      <c r="Q739" s="165">
        <f t="shared" si="72"/>
        <v>0</v>
      </c>
    </row>
    <row r="740" spans="1:17" s="154" customFormat="1">
      <c r="A740" s="230">
        <v>51501</v>
      </c>
      <c r="B740" s="181" t="s">
        <v>1160</v>
      </c>
      <c r="C740" s="166" t="s">
        <v>21</v>
      </c>
      <c r="D740" s="185" t="s">
        <v>1151</v>
      </c>
      <c r="E740" s="170" t="s">
        <v>827</v>
      </c>
      <c r="F740" s="187">
        <v>0</v>
      </c>
      <c r="G740" s="162">
        <v>30</v>
      </c>
      <c r="H740" s="163">
        <f t="shared" si="67"/>
        <v>0</v>
      </c>
      <c r="I740" s="163">
        <f t="shared" si="68"/>
        <v>0</v>
      </c>
      <c r="J740" s="162">
        <v>3</v>
      </c>
      <c r="K740" s="162">
        <v>33.33</v>
      </c>
      <c r="L740" s="162">
        <f t="shared" si="69"/>
        <v>36</v>
      </c>
      <c r="M740" s="162">
        <v>36</v>
      </c>
      <c r="N740" s="162">
        <v>0</v>
      </c>
      <c r="O740" s="162">
        <f t="shared" si="70"/>
        <v>0</v>
      </c>
      <c r="P740" s="164">
        <f t="shared" si="71"/>
        <v>0</v>
      </c>
      <c r="Q740" s="165">
        <f t="shared" si="72"/>
        <v>0</v>
      </c>
    </row>
    <row r="741" spans="1:17" s="154" customFormat="1">
      <c r="A741" s="230">
        <v>51501</v>
      </c>
      <c r="B741" s="181" t="s">
        <v>1161</v>
      </c>
      <c r="C741" s="166" t="s">
        <v>21</v>
      </c>
      <c r="D741" s="185" t="s">
        <v>1151</v>
      </c>
      <c r="E741" s="170" t="s">
        <v>1082</v>
      </c>
      <c r="F741" s="187">
        <v>0</v>
      </c>
      <c r="G741" s="162">
        <v>30</v>
      </c>
      <c r="H741" s="163">
        <f t="shared" si="67"/>
        <v>0</v>
      </c>
      <c r="I741" s="163">
        <f t="shared" si="68"/>
        <v>0</v>
      </c>
      <c r="J741" s="162">
        <v>3</v>
      </c>
      <c r="K741" s="162">
        <v>33.33</v>
      </c>
      <c r="L741" s="162">
        <f t="shared" si="69"/>
        <v>36</v>
      </c>
      <c r="M741" s="162">
        <v>36</v>
      </c>
      <c r="N741" s="162">
        <v>0</v>
      </c>
      <c r="O741" s="162">
        <f t="shared" si="70"/>
        <v>0</v>
      </c>
      <c r="P741" s="164">
        <f t="shared" si="71"/>
        <v>0</v>
      </c>
      <c r="Q741" s="165">
        <f t="shared" si="72"/>
        <v>0</v>
      </c>
    </row>
    <row r="742" spans="1:17" s="154" customFormat="1">
      <c r="A742" s="230">
        <v>51501</v>
      </c>
      <c r="B742" s="181" t="s">
        <v>1162</v>
      </c>
      <c r="C742" s="166" t="s">
        <v>21</v>
      </c>
      <c r="D742" s="185" t="s">
        <v>1151</v>
      </c>
      <c r="E742" s="170" t="s">
        <v>996</v>
      </c>
      <c r="F742" s="187">
        <v>10710</v>
      </c>
      <c r="G742" s="162">
        <v>30</v>
      </c>
      <c r="H742" s="163">
        <f t="shared" si="67"/>
        <v>3213</v>
      </c>
      <c r="I742" s="163">
        <f t="shared" si="68"/>
        <v>7497</v>
      </c>
      <c r="J742" s="162">
        <v>3</v>
      </c>
      <c r="K742" s="162">
        <v>33.33</v>
      </c>
      <c r="L742" s="162">
        <f t="shared" si="69"/>
        <v>36</v>
      </c>
      <c r="M742" s="162">
        <v>36</v>
      </c>
      <c r="N742" s="162">
        <v>0</v>
      </c>
      <c r="O742" s="162">
        <f t="shared" si="70"/>
        <v>208.25</v>
      </c>
      <c r="P742" s="164">
        <f t="shared" si="71"/>
        <v>7497</v>
      </c>
      <c r="Q742" s="165">
        <f t="shared" si="72"/>
        <v>3213</v>
      </c>
    </row>
    <row r="743" spans="1:17" s="154" customFormat="1">
      <c r="A743" s="230">
        <v>51501</v>
      </c>
      <c r="B743" s="181" t="s">
        <v>1163</v>
      </c>
      <c r="C743" s="166" t="s">
        <v>21</v>
      </c>
      <c r="D743" s="185" t="s">
        <v>1151</v>
      </c>
      <c r="E743" s="170" t="s">
        <v>863</v>
      </c>
      <c r="F743" s="187">
        <v>0</v>
      </c>
      <c r="G743" s="162">
        <v>30</v>
      </c>
      <c r="H743" s="163">
        <f t="shared" si="67"/>
        <v>0</v>
      </c>
      <c r="I743" s="163">
        <f t="shared" si="68"/>
        <v>0</v>
      </c>
      <c r="J743" s="162">
        <v>3</v>
      </c>
      <c r="K743" s="162">
        <v>33.33</v>
      </c>
      <c r="L743" s="162">
        <f t="shared" si="69"/>
        <v>36</v>
      </c>
      <c r="M743" s="162">
        <v>36</v>
      </c>
      <c r="N743" s="162">
        <v>0</v>
      </c>
      <c r="O743" s="162">
        <f t="shared" si="70"/>
        <v>0</v>
      </c>
      <c r="P743" s="164">
        <f t="shared" si="71"/>
        <v>0</v>
      </c>
      <c r="Q743" s="165">
        <f t="shared" si="72"/>
        <v>0</v>
      </c>
    </row>
    <row r="744" spans="1:17" s="154" customFormat="1">
      <c r="A744" s="230">
        <v>51501</v>
      </c>
      <c r="B744" s="181" t="s">
        <v>1164</v>
      </c>
      <c r="C744" s="166" t="s">
        <v>21</v>
      </c>
      <c r="D744" s="185" t="s">
        <v>1151</v>
      </c>
      <c r="E744" s="170" t="s">
        <v>830</v>
      </c>
      <c r="F744" s="187">
        <v>0</v>
      </c>
      <c r="G744" s="162">
        <v>30</v>
      </c>
      <c r="H744" s="163">
        <f t="shared" si="67"/>
        <v>0</v>
      </c>
      <c r="I744" s="163">
        <f t="shared" si="68"/>
        <v>0</v>
      </c>
      <c r="J744" s="162">
        <v>3</v>
      </c>
      <c r="K744" s="162">
        <v>33.33</v>
      </c>
      <c r="L744" s="162">
        <f t="shared" si="69"/>
        <v>36</v>
      </c>
      <c r="M744" s="162">
        <v>36</v>
      </c>
      <c r="N744" s="162">
        <v>0</v>
      </c>
      <c r="O744" s="162">
        <f t="shared" si="70"/>
        <v>0</v>
      </c>
      <c r="P744" s="164">
        <f t="shared" si="71"/>
        <v>0</v>
      </c>
      <c r="Q744" s="165">
        <f t="shared" si="72"/>
        <v>0</v>
      </c>
    </row>
    <row r="745" spans="1:17" s="154" customFormat="1">
      <c r="A745" s="230">
        <v>51501</v>
      </c>
      <c r="B745" s="181" t="s">
        <v>1165</v>
      </c>
      <c r="C745" s="166" t="s">
        <v>21</v>
      </c>
      <c r="D745" s="185" t="s">
        <v>1151</v>
      </c>
      <c r="E745" s="170" t="s">
        <v>827</v>
      </c>
      <c r="F745" s="187">
        <v>0</v>
      </c>
      <c r="G745" s="162">
        <v>30</v>
      </c>
      <c r="H745" s="163">
        <f t="shared" si="67"/>
        <v>0</v>
      </c>
      <c r="I745" s="163">
        <f t="shared" si="68"/>
        <v>0</v>
      </c>
      <c r="J745" s="162">
        <v>3</v>
      </c>
      <c r="K745" s="162">
        <v>33.33</v>
      </c>
      <c r="L745" s="162">
        <f t="shared" si="69"/>
        <v>36</v>
      </c>
      <c r="M745" s="162">
        <v>36</v>
      </c>
      <c r="N745" s="162">
        <v>0</v>
      </c>
      <c r="O745" s="162">
        <f t="shared" si="70"/>
        <v>0</v>
      </c>
      <c r="P745" s="164">
        <f t="shared" si="71"/>
        <v>0</v>
      </c>
      <c r="Q745" s="165">
        <f t="shared" si="72"/>
        <v>0</v>
      </c>
    </row>
    <row r="746" spans="1:17" s="154" customFormat="1">
      <c r="A746" s="230">
        <v>51501</v>
      </c>
      <c r="B746" s="181" t="s">
        <v>1166</v>
      </c>
      <c r="C746" s="166" t="s">
        <v>21</v>
      </c>
      <c r="D746" s="185" t="s">
        <v>1151</v>
      </c>
      <c r="E746" s="170" t="s">
        <v>1082</v>
      </c>
      <c r="F746" s="187">
        <v>0</v>
      </c>
      <c r="G746" s="162">
        <v>30</v>
      </c>
      <c r="H746" s="163">
        <f t="shared" si="67"/>
        <v>0</v>
      </c>
      <c r="I746" s="163">
        <f t="shared" si="68"/>
        <v>0</v>
      </c>
      <c r="J746" s="162">
        <v>3</v>
      </c>
      <c r="K746" s="162">
        <v>33.33</v>
      </c>
      <c r="L746" s="162">
        <f t="shared" si="69"/>
        <v>36</v>
      </c>
      <c r="M746" s="162">
        <v>36</v>
      </c>
      <c r="N746" s="162">
        <v>0</v>
      </c>
      <c r="O746" s="162">
        <f t="shared" si="70"/>
        <v>0</v>
      </c>
      <c r="P746" s="164">
        <f t="shared" si="71"/>
        <v>0</v>
      </c>
      <c r="Q746" s="165">
        <f t="shared" si="72"/>
        <v>0</v>
      </c>
    </row>
    <row r="747" spans="1:17" s="154" customFormat="1">
      <c r="A747" s="230">
        <v>51501</v>
      </c>
      <c r="B747" s="181" t="s">
        <v>1167</v>
      </c>
      <c r="C747" s="166" t="s">
        <v>21</v>
      </c>
      <c r="D747" s="185" t="s">
        <v>1151</v>
      </c>
      <c r="E747" s="186" t="s">
        <v>901</v>
      </c>
      <c r="F747" s="187">
        <v>2930</v>
      </c>
      <c r="G747" s="162">
        <v>30</v>
      </c>
      <c r="H747" s="163">
        <f t="shared" si="67"/>
        <v>879</v>
      </c>
      <c r="I747" s="163">
        <f t="shared" si="68"/>
        <v>2051</v>
      </c>
      <c r="J747" s="162">
        <v>3</v>
      </c>
      <c r="K747" s="162">
        <v>33.33</v>
      </c>
      <c r="L747" s="162">
        <f t="shared" si="69"/>
        <v>36</v>
      </c>
      <c r="M747" s="162">
        <v>36</v>
      </c>
      <c r="N747" s="162">
        <v>0</v>
      </c>
      <c r="O747" s="162">
        <f t="shared" si="70"/>
        <v>56.972222222222221</v>
      </c>
      <c r="P747" s="164">
        <f t="shared" si="71"/>
        <v>2051</v>
      </c>
      <c r="Q747" s="165">
        <f t="shared" si="72"/>
        <v>879</v>
      </c>
    </row>
    <row r="748" spans="1:17" s="154" customFormat="1">
      <c r="A748" s="230">
        <v>51501</v>
      </c>
      <c r="B748" s="181" t="s">
        <v>1168</v>
      </c>
      <c r="C748" s="166" t="s">
        <v>21</v>
      </c>
      <c r="D748" s="185" t="s">
        <v>1151</v>
      </c>
      <c r="E748" s="186" t="s">
        <v>1169</v>
      </c>
      <c r="F748" s="187">
        <v>2280</v>
      </c>
      <c r="G748" s="162">
        <v>30</v>
      </c>
      <c r="H748" s="163">
        <f t="shared" si="67"/>
        <v>684</v>
      </c>
      <c r="I748" s="163">
        <f t="shared" si="68"/>
        <v>1596</v>
      </c>
      <c r="J748" s="162">
        <v>3</v>
      </c>
      <c r="K748" s="162">
        <v>33.33</v>
      </c>
      <c r="L748" s="162">
        <f t="shared" si="69"/>
        <v>36</v>
      </c>
      <c r="M748" s="162">
        <v>36</v>
      </c>
      <c r="N748" s="162">
        <v>0</v>
      </c>
      <c r="O748" s="162">
        <f t="shared" si="70"/>
        <v>44.333333333333336</v>
      </c>
      <c r="P748" s="164">
        <f t="shared" si="71"/>
        <v>1596</v>
      </c>
      <c r="Q748" s="165">
        <f t="shared" si="72"/>
        <v>684</v>
      </c>
    </row>
    <row r="749" spans="1:17" s="154" customFormat="1">
      <c r="A749" s="230">
        <v>51501</v>
      </c>
      <c r="B749" s="185" t="s">
        <v>1170</v>
      </c>
      <c r="C749" s="166" t="s">
        <v>21</v>
      </c>
      <c r="D749" s="185" t="s">
        <v>1171</v>
      </c>
      <c r="E749" s="186" t="s">
        <v>854</v>
      </c>
      <c r="F749" s="187">
        <v>2100</v>
      </c>
      <c r="G749" s="162">
        <v>30</v>
      </c>
      <c r="H749" s="163">
        <f t="shared" si="67"/>
        <v>630</v>
      </c>
      <c r="I749" s="163">
        <f t="shared" si="68"/>
        <v>1470</v>
      </c>
      <c r="J749" s="162">
        <v>3</v>
      </c>
      <c r="K749" s="162">
        <v>33.33</v>
      </c>
      <c r="L749" s="162">
        <f t="shared" si="69"/>
        <v>36</v>
      </c>
      <c r="M749" s="162">
        <v>36</v>
      </c>
      <c r="N749" s="162">
        <v>0</v>
      </c>
      <c r="O749" s="162">
        <f t="shared" si="70"/>
        <v>40.833333333333336</v>
      </c>
      <c r="P749" s="164">
        <f t="shared" si="71"/>
        <v>1470</v>
      </c>
      <c r="Q749" s="165">
        <f t="shared" si="72"/>
        <v>630</v>
      </c>
    </row>
    <row r="750" spans="1:17" s="154" customFormat="1">
      <c r="A750" s="230">
        <v>51501</v>
      </c>
      <c r="B750" s="185" t="s">
        <v>1172</v>
      </c>
      <c r="C750" s="166" t="s">
        <v>21</v>
      </c>
      <c r="D750" s="185" t="s">
        <v>1171</v>
      </c>
      <c r="E750" s="186" t="s">
        <v>854</v>
      </c>
      <c r="F750" s="187">
        <v>2100</v>
      </c>
      <c r="G750" s="162">
        <v>30</v>
      </c>
      <c r="H750" s="163">
        <f t="shared" si="67"/>
        <v>630</v>
      </c>
      <c r="I750" s="163">
        <f t="shared" si="68"/>
        <v>1470</v>
      </c>
      <c r="J750" s="162">
        <v>3</v>
      </c>
      <c r="K750" s="162">
        <v>33.33</v>
      </c>
      <c r="L750" s="162">
        <f t="shared" si="69"/>
        <v>36</v>
      </c>
      <c r="M750" s="162">
        <v>36</v>
      </c>
      <c r="N750" s="162">
        <v>0</v>
      </c>
      <c r="O750" s="162">
        <f t="shared" si="70"/>
        <v>40.833333333333336</v>
      </c>
      <c r="P750" s="164">
        <f t="shared" si="71"/>
        <v>1470</v>
      </c>
      <c r="Q750" s="165">
        <f t="shared" si="72"/>
        <v>630</v>
      </c>
    </row>
    <row r="751" spans="1:17" s="154" customFormat="1">
      <c r="A751" s="230">
        <v>51501</v>
      </c>
      <c r="B751" s="188" t="s">
        <v>1173</v>
      </c>
      <c r="C751" s="166" t="s">
        <v>21</v>
      </c>
      <c r="D751" s="188" t="s">
        <v>1174</v>
      </c>
      <c r="E751" s="189" t="s">
        <v>1175</v>
      </c>
      <c r="F751" s="190">
        <v>1685.06</v>
      </c>
      <c r="G751" s="162">
        <v>30</v>
      </c>
      <c r="H751" s="163">
        <f t="shared" si="67"/>
        <v>505.51799999999997</v>
      </c>
      <c r="I751" s="163">
        <f t="shared" si="68"/>
        <v>1179.5419999999999</v>
      </c>
      <c r="J751" s="162">
        <v>3</v>
      </c>
      <c r="K751" s="162">
        <v>33.33</v>
      </c>
      <c r="L751" s="162">
        <f t="shared" si="69"/>
        <v>36</v>
      </c>
      <c r="M751" s="162">
        <v>36</v>
      </c>
      <c r="N751" s="162">
        <v>0</v>
      </c>
      <c r="O751" s="162">
        <f t="shared" si="70"/>
        <v>32.765055555555556</v>
      </c>
      <c r="P751" s="164">
        <f t="shared" si="71"/>
        <v>1179.5419999999999</v>
      </c>
      <c r="Q751" s="165">
        <f t="shared" si="72"/>
        <v>505.51800000000003</v>
      </c>
    </row>
    <row r="752" spans="1:17" s="154" customFormat="1">
      <c r="A752" s="230">
        <v>51501</v>
      </c>
      <c r="B752" s="188" t="s">
        <v>1176</v>
      </c>
      <c r="C752" s="166" t="s">
        <v>21</v>
      </c>
      <c r="D752" s="188" t="s">
        <v>1174</v>
      </c>
      <c r="E752" s="189" t="s">
        <v>1175</v>
      </c>
      <c r="F752" s="190">
        <v>1685.06</v>
      </c>
      <c r="G752" s="162">
        <v>30</v>
      </c>
      <c r="H752" s="163">
        <f t="shared" si="67"/>
        <v>505.51799999999997</v>
      </c>
      <c r="I752" s="163">
        <f t="shared" si="68"/>
        <v>1179.5419999999999</v>
      </c>
      <c r="J752" s="162">
        <v>3</v>
      </c>
      <c r="K752" s="162">
        <v>33.33</v>
      </c>
      <c r="L752" s="162">
        <f t="shared" si="69"/>
        <v>36</v>
      </c>
      <c r="M752" s="162">
        <v>36</v>
      </c>
      <c r="N752" s="162">
        <v>0</v>
      </c>
      <c r="O752" s="162">
        <f t="shared" si="70"/>
        <v>32.765055555555556</v>
      </c>
      <c r="P752" s="164">
        <f t="shared" si="71"/>
        <v>1179.5419999999999</v>
      </c>
      <c r="Q752" s="165">
        <f t="shared" si="72"/>
        <v>505.51800000000003</v>
      </c>
    </row>
    <row r="753" spans="1:17" s="154" customFormat="1">
      <c r="A753" s="230">
        <v>51501</v>
      </c>
      <c r="B753" s="188" t="s">
        <v>1177</v>
      </c>
      <c r="C753" s="166" t="s">
        <v>21</v>
      </c>
      <c r="D753" s="191">
        <v>38546</v>
      </c>
      <c r="E753" s="189" t="s">
        <v>1178</v>
      </c>
      <c r="F753" s="190">
        <v>7120</v>
      </c>
      <c r="G753" s="162">
        <v>30</v>
      </c>
      <c r="H753" s="163">
        <f t="shared" si="67"/>
        <v>2136</v>
      </c>
      <c r="I753" s="163">
        <f t="shared" si="68"/>
        <v>4984</v>
      </c>
      <c r="J753" s="162">
        <v>3</v>
      </c>
      <c r="K753" s="162">
        <v>33.33</v>
      </c>
      <c r="L753" s="162">
        <f t="shared" si="69"/>
        <v>36</v>
      </c>
      <c r="M753" s="162">
        <v>36</v>
      </c>
      <c r="N753" s="162">
        <v>0</v>
      </c>
      <c r="O753" s="162">
        <f t="shared" si="70"/>
        <v>138.44444444444446</v>
      </c>
      <c r="P753" s="164">
        <f t="shared" si="71"/>
        <v>4984</v>
      </c>
      <c r="Q753" s="165">
        <f t="shared" si="72"/>
        <v>2136</v>
      </c>
    </row>
    <row r="754" spans="1:17" s="154" customFormat="1">
      <c r="A754" s="230">
        <v>51501</v>
      </c>
      <c r="B754" s="169" t="s">
        <v>1179</v>
      </c>
      <c r="C754" s="166" t="s">
        <v>21</v>
      </c>
      <c r="D754" s="166" t="s">
        <v>1180</v>
      </c>
      <c r="E754" s="167" t="s">
        <v>1181</v>
      </c>
      <c r="F754" s="168">
        <v>278.39999999999998</v>
      </c>
      <c r="G754" s="162">
        <v>30</v>
      </c>
      <c r="H754" s="163">
        <f t="shared" si="67"/>
        <v>83.52</v>
      </c>
      <c r="I754" s="163">
        <f t="shared" si="68"/>
        <v>194.88</v>
      </c>
      <c r="J754" s="162">
        <v>3</v>
      </c>
      <c r="K754" s="162">
        <v>33.33</v>
      </c>
      <c r="L754" s="162">
        <f t="shared" si="69"/>
        <v>36</v>
      </c>
      <c r="M754" s="162">
        <v>36</v>
      </c>
      <c r="N754" s="162">
        <v>0</v>
      </c>
      <c r="O754" s="162">
        <f t="shared" si="70"/>
        <v>5.4133333333333331</v>
      </c>
      <c r="P754" s="164">
        <f t="shared" si="71"/>
        <v>194.88</v>
      </c>
      <c r="Q754" s="165">
        <f t="shared" si="72"/>
        <v>83.519999999999982</v>
      </c>
    </row>
    <row r="755" spans="1:17" s="154" customFormat="1">
      <c r="A755" s="230">
        <v>51501</v>
      </c>
      <c r="B755" s="169" t="s">
        <v>1182</v>
      </c>
      <c r="C755" s="166" t="s">
        <v>21</v>
      </c>
      <c r="D755" s="166" t="s">
        <v>1180</v>
      </c>
      <c r="E755" s="167" t="s">
        <v>1181</v>
      </c>
      <c r="F755" s="168">
        <v>278.39999999999998</v>
      </c>
      <c r="G755" s="162">
        <v>30</v>
      </c>
      <c r="H755" s="163">
        <f t="shared" si="67"/>
        <v>83.52</v>
      </c>
      <c r="I755" s="163">
        <f t="shared" si="68"/>
        <v>194.88</v>
      </c>
      <c r="J755" s="162">
        <v>3</v>
      </c>
      <c r="K755" s="162">
        <v>33.33</v>
      </c>
      <c r="L755" s="162">
        <f t="shared" si="69"/>
        <v>36</v>
      </c>
      <c r="M755" s="162">
        <v>36</v>
      </c>
      <c r="N755" s="162">
        <v>0</v>
      </c>
      <c r="O755" s="162">
        <f t="shared" si="70"/>
        <v>5.4133333333333331</v>
      </c>
      <c r="P755" s="164">
        <f t="shared" si="71"/>
        <v>194.88</v>
      </c>
      <c r="Q755" s="165">
        <f t="shared" si="72"/>
        <v>83.519999999999982</v>
      </c>
    </row>
    <row r="756" spans="1:17" s="154" customFormat="1">
      <c r="A756" s="230">
        <v>51501</v>
      </c>
      <c r="B756" s="169" t="s">
        <v>1183</v>
      </c>
      <c r="C756" s="166" t="s">
        <v>21</v>
      </c>
      <c r="D756" s="166" t="s">
        <v>1180</v>
      </c>
      <c r="E756" s="167" t="s">
        <v>1181</v>
      </c>
      <c r="F756" s="168">
        <v>278.39999999999998</v>
      </c>
      <c r="G756" s="162">
        <v>30</v>
      </c>
      <c r="H756" s="163">
        <f t="shared" si="67"/>
        <v>83.52</v>
      </c>
      <c r="I756" s="163">
        <f t="shared" si="68"/>
        <v>194.88</v>
      </c>
      <c r="J756" s="162">
        <v>3</v>
      </c>
      <c r="K756" s="162">
        <v>33.33</v>
      </c>
      <c r="L756" s="162">
        <f t="shared" si="69"/>
        <v>36</v>
      </c>
      <c r="M756" s="162">
        <v>36</v>
      </c>
      <c r="N756" s="162">
        <v>0</v>
      </c>
      <c r="O756" s="162">
        <f t="shared" si="70"/>
        <v>5.4133333333333331</v>
      </c>
      <c r="P756" s="164">
        <f t="shared" si="71"/>
        <v>194.88</v>
      </c>
      <c r="Q756" s="165">
        <f t="shared" si="72"/>
        <v>83.519999999999982</v>
      </c>
    </row>
    <row r="757" spans="1:17" s="154" customFormat="1">
      <c r="A757" s="230">
        <v>51501</v>
      </c>
      <c r="B757" s="169" t="s">
        <v>1184</v>
      </c>
      <c r="C757" s="166" t="s">
        <v>21</v>
      </c>
      <c r="D757" s="166" t="s">
        <v>1180</v>
      </c>
      <c r="E757" s="167" t="s">
        <v>1181</v>
      </c>
      <c r="F757" s="168">
        <v>278.39999999999998</v>
      </c>
      <c r="G757" s="162">
        <v>30</v>
      </c>
      <c r="H757" s="163">
        <f t="shared" si="67"/>
        <v>83.52</v>
      </c>
      <c r="I757" s="163">
        <f t="shared" si="68"/>
        <v>194.88</v>
      </c>
      <c r="J757" s="162">
        <v>3</v>
      </c>
      <c r="K757" s="162">
        <v>33.33</v>
      </c>
      <c r="L757" s="162">
        <f t="shared" si="69"/>
        <v>36</v>
      </c>
      <c r="M757" s="162">
        <v>36</v>
      </c>
      <c r="N757" s="162">
        <v>0</v>
      </c>
      <c r="O757" s="162">
        <f t="shared" si="70"/>
        <v>5.4133333333333331</v>
      </c>
      <c r="P757" s="164">
        <f t="shared" si="71"/>
        <v>194.88</v>
      </c>
      <c r="Q757" s="165">
        <f t="shared" si="72"/>
        <v>83.519999999999982</v>
      </c>
    </row>
    <row r="758" spans="1:17" s="154" customFormat="1">
      <c r="A758" s="230">
        <v>51501</v>
      </c>
      <c r="B758" s="169" t="s">
        <v>1185</v>
      </c>
      <c r="C758" s="166" t="s">
        <v>21</v>
      </c>
      <c r="D758" s="166" t="s">
        <v>1180</v>
      </c>
      <c r="E758" s="167" t="s">
        <v>1181</v>
      </c>
      <c r="F758" s="168">
        <v>278.39999999999998</v>
      </c>
      <c r="G758" s="162">
        <v>30</v>
      </c>
      <c r="H758" s="163">
        <f t="shared" si="67"/>
        <v>83.52</v>
      </c>
      <c r="I758" s="163">
        <f t="shared" si="68"/>
        <v>194.88</v>
      </c>
      <c r="J758" s="162">
        <v>3</v>
      </c>
      <c r="K758" s="162">
        <v>33.33</v>
      </c>
      <c r="L758" s="162">
        <f t="shared" si="69"/>
        <v>36</v>
      </c>
      <c r="M758" s="162">
        <v>36</v>
      </c>
      <c r="N758" s="162">
        <v>0</v>
      </c>
      <c r="O758" s="162">
        <f t="shared" si="70"/>
        <v>5.4133333333333331</v>
      </c>
      <c r="P758" s="164">
        <f t="shared" si="71"/>
        <v>194.88</v>
      </c>
      <c r="Q758" s="165">
        <f t="shared" si="72"/>
        <v>83.519999999999982</v>
      </c>
    </row>
    <row r="759" spans="1:17" s="154" customFormat="1">
      <c r="A759" s="230">
        <v>51501</v>
      </c>
      <c r="B759" s="169" t="s">
        <v>1186</v>
      </c>
      <c r="C759" s="166" t="s">
        <v>21</v>
      </c>
      <c r="D759" s="166" t="s">
        <v>1180</v>
      </c>
      <c r="E759" s="167" t="s">
        <v>1181</v>
      </c>
      <c r="F759" s="168">
        <v>278.39999999999998</v>
      </c>
      <c r="G759" s="162">
        <v>30</v>
      </c>
      <c r="H759" s="163">
        <f t="shared" si="67"/>
        <v>83.52</v>
      </c>
      <c r="I759" s="163">
        <f t="shared" si="68"/>
        <v>194.88</v>
      </c>
      <c r="J759" s="162">
        <v>3</v>
      </c>
      <c r="K759" s="162">
        <v>33.33</v>
      </c>
      <c r="L759" s="162">
        <f t="shared" si="69"/>
        <v>36</v>
      </c>
      <c r="M759" s="162">
        <v>36</v>
      </c>
      <c r="N759" s="162">
        <v>0</v>
      </c>
      <c r="O759" s="162">
        <f t="shared" si="70"/>
        <v>5.4133333333333331</v>
      </c>
      <c r="P759" s="164">
        <f t="shared" si="71"/>
        <v>194.88</v>
      </c>
      <c r="Q759" s="165">
        <f t="shared" si="72"/>
        <v>83.519999999999982</v>
      </c>
    </row>
    <row r="760" spans="1:17" s="154" customFormat="1">
      <c r="A760" s="230">
        <v>51501</v>
      </c>
      <c r="B760" s="166" t="s">
        <v>1187</v>
      </c>
      <c r="C760" s="166" t="s">
        <v>21</v>
      </c>
      <c r="D760" s="166" t="s">
        <v>1188</v>
      </c>
      <c r="E760" s="167" t="s">
        <v>1189</v>
      </c>
      <c r="F760" s="168">
        <v>1187</v>
      </c>
      <c r="G760" s="162">
        <v>30</v>
      </c>
      <c r="H760" s="163">
        <f t="shared" si="67"/>
        <v>356.09999999999997</v>
      </c>
      <c r="I760" s="163">
        <f t="shared" si="68"/>
        <v>830.90000000000009</v>
      </c>
      <c r="J760" s="162">
        <v>3</v>
      </c>
      <c r="K760" s="162">
        <v>33.33</v>
      </c>
      <c r="L760" s="162">
        <f t="shared" si="69"/>
        <v>36</v>
      </c>
      <c r="M760" s="162">
        <v>36</v>
      </c>
      <c r="N760" s="162">
        <v>0</v>
      </c>
      <c r="O760" s="162">
        <f t="shared" si="70"/>
        <v>23.080555555555559</v>
      </c>
      <c r="P760" s="164">
        <f t="shared" si="71"/>
        <v>830.90000000000009</v>
      </c>
      <c r="Q760" s="165">
        <f t="shared" si="72"/>
        <v>356.09999999999991</v>
      </c>
    </row>
    <row r="761" spans="1:17" s="154" customFormat="1">
      <c r="A761" s="230">
        <v>51501</v>
      </c>
      <c r="B761" s="166" t="s">
        <v>1190</v>
      </c>
      <c r="C761" s="166" t="s">
        <v>21</v>
      </c>
      <c r="D761" s="166" t="s">
        <v>1191</v>
      </c>
      <c r="E761" s="167" t="s">
        <v>1192</v>
      </c>
      <c r="F761" s="168">
        <v>1378</v>
      </c>
      <c r="G761" s="162">
        <v>30</v>
      </c>
      <c r="H761" s="163">
        <f t="shared" si="67"/>
        <v>413.4</v>
      </c>
      <c r="I761" s="163">
        <f t="shared" si="68"/>
        <v>964.6</v>
      </c>
      <c r="J761" s="162">
        <v>3</v>
      </c>
      <c r="K761" s="162">
        <v>33.33</v>
      </c>
      <c r="L761" s="162">
        <f t="shared" si="69"/>
        <v>36</v>
      </c>
      <c r="M761" s="162">
        <v>36</v>
      </c>
      <c r="N761" s="162">
        <v>0</v>
      </c>
      <c r="O761" s="162">
        <f t="shared" si="70"/>
        <v>26.794444444444444</v>
      </c>
      <c r="P761" s="164">
        <f t="shared" si="71"/>
        <v>964.6</v>
      </c>
      <c r="Q761" s="165">
        <f t="shared" si="72"/>
        <v>413.4</v>
      </c>
    </row>
    <row r="762" spans="1:17" s="154" customFormat="1">
      <c r="A762" s="230">
        <v>51501</v>
      </c>
      <c r="B762" s="174" t="s">
        <v>1193</v>
      </c>
      <c r="C762" s="166" t="s">
        <v>21</v>
      </c>
      <c r="D762" s="174" t="s">
        <v>1194</v>
      </c>
      <c r="E762" s="170" t="s">
        <v>1195</v>
      </c>
      <c r="F762" s="168">
        <v>1378.53</v>
      </c>
      <c r="G762" s="162">
        <v>30</v>
      </c>
      <c r="H762" s="163">
        <f t="shared" si="67"/>
        <v>413.55899999999997</v>
      </c>
      <c r="I762" s="163">
        <f t="shared" si="68"/>
        <v>964.971</v>
      </c>
      <c r="J762" s="162">
        <v>3</v>
      </c>
      <c r="K762" s="162">
        <v>33.33</v>
      </c>
      <c r="L762" s="162">
        <f t="shared" si="69"/>
        <v>36</v>
      </c>
      <c r="M762" s="162">
        <v>36</v>
      </c>
      <c r="N762" s="162">
        <v>0</v>
      </c>
      <c r="O762" s="162">
        <f t="shared" si="70"/>
        <v>26.804749999999999</v>
      </c>
      <c r="P762" s="164">
        <f t="shared" si="71"/>
        <v>964.971</v>
      </c>
      <c r="Q762" s="165">
        <f t="shared" si="72"/>
        <v>413.55899999999997</v>
      </c>
    </row>
    <row r="763" spans="1:17" s="154" customFormat="1">
      <c r="A763" s="230">
        <v>51501</v>
      </c>
      <c r="B763" s="170" t="s">
        <v>1196</v>
      </c>
      <c r="C763" s="166" t="s">
        <v>21</v>
      </c>
      <c r="D763" s="170" t="s">
        <v>1013</v>
      </c>
      <c r="E763" s="170" t="s">
        <v>1197</v>
      </c>
      <c r="F763" s="192">
        <v>15799.05</v>
      </c>
      <c r="G763" s="162">
        <v>30</v>
      </c>
      <c r="H763" s="163">
        <f t="shared" si="67"/>
        <v>4739.7149999999992</v>
      </c>
      <c r="I763" s="163">
        <f t="shared" si="68"/>
        <v>11059.334999999999</v>
      </c>
      <c r="J763" s="162">
        <v>3</v>
      </c>
      <c r="K763" s="162">
        <v>33.33</v>
      </c>
      <c r="L763" s="162">
        <f t="shared" si="69"/>
        <v>36</v>
      </c>
      <c r="M763" s="162">
        <v>36</v>
      </c>
      <c r="N763" s="162">
        <v>0</v>
      </c>
      <c r="O763" s="162">
        <f t="shared" si="70"/>
        <v>307.20374999999996</v>
      </c>
      <c r="P763" s="164">
        <f t="shared" si="71"/>
        <v>11059.334999999999</v>
      </c>
      <c r="Q763" s="165">
        <f t="shared" si="72"/>
        <v>4739.7150000000001</v>
      </c>
    </row>
    <row r="764" spans="1:17" s="154" customFormat="1">
      <c r="A764" s="230">
        <v>51501</v>
      </c>
      <c r="B764" s="193" t="s">
        <v>1198</v>
      </c>
      <c r="C764" s="166" t="s">
        <v>21</v>
      </c>
      <c r="D764" s="170" t="s">
        <v>1199</v>
      </c>
      <c r="E764" s="189" t="s">
        <v>867</v>
      </c>
      <c r="F764" s="190">
        <v>14409.52</v>
      </c>
      <c r="G764" s="162">
        <v>30</v>
      </c>
      <c r="H764" s="163">
        <f t="shared" si="67"/>
        <v>4322.8559999999998</v>
      </c>
      <c r="I764" s="163">
        <f t="shared" si="68"/>
        <v>10086.664000000001</v>
      </c>
      <c r="J764" s="162">
        <v>3</v>
      </c>
      <c r="K764" s="162">
        <v>33.33</v>
      </c>
      <c r="L764" s="162">
        <f t="shared" si="69"/>
        <v>36</v>
      </c>
      <c r="M764" s="162">
        <v>36</v>
      </c>
      <c r="N764" s="162">
        <v>0</v>
      </c>
      <c r="O764" s="162">
        <f t="shared" si="70"/>
        <v>280.18511111111115</v>
      </c>
      <c r="P764" s="164">
        <f t="shared" si="71"/>
        <v>10086.664000000001</v>
      </c>
      <c r="Q764" s="165">
        <f t="shared" si="72"/>
        <v>4322.8559999999998</v>
      </c>
    </row>
    <row r="765" spans="1:17" s="154" customFormat="1">
      <c r="A765" s="230">
        <v>51501</v>
      </c>
      <c r="B765" s="193" t="s">
        <v>1200</v>
      </c>
      <c r="C765" s="166" t="s">
        <v>21</v>
      </c>
      <c r="D765" s="170" t="s">
        <v>1199</v>
      </c>
      <c r="E765" s="189" t="s">
        <v>1201</v>
      </c>
      <c r="F765" s="190">
        <v>0</v>
      </c>
      <c r="G765" s="162">
        <v>30</v>
      </c>
      <c r="H765" s="163">
        <f t="shared" si="67"/>
        <v>0</v>
      </c>
      <c r="I765" s="163">
        <f t="shared" si="68"/>
        <v>0</v>
      </c>
      <c r="J765" s="162">
        <v>3</v>
      </c>
      <c r="K765" s="162">
        <v>33.33</v>
      </c>
      <c r="L765" s="162">
        <f t="shared" si="69"/>
        <v>36</v>
      </c>
      <c r="M765" s="162">
        <v>36</v>
      </c>
      <c r="N765" s="162">
        <v>0</v>
      </c>
      <c r="O765" s="162">
        <f t="shared" si="70"/>
        <v>0</v>
      </c>
      <c r="P765" s="164">
        <f t="shared" si="71"/>
        <v>0</v>
      </c>
      <c r="Q765" s="165">
        <f t="shared" si="72"/>
        <v>0</v>
      </c>
    </row>
    <row r="766" spans="1:17" s="154" customFormat="1">
      <c r="A766" s="230">
        <v>51501</v>
      </c>
      <c r="B766" s="193" t="s">
        <v>1202</v>
      </c>
      <c r="C766" s="166" t="s">
        <v>21</v>
      </c>
      <c r="D766" s="170" t="s">
        <v>1199</v>
      </c>
      <c r="E766" s="189" t="s">
        <v>830</v>
      </c>
      <c r="F766" s="190">
        <v>0</v>
      </c>
      <c r="G766" s="162">
        <v>30</v>
      </c>
      <c r="H766" s="163">
        <f t="shared" si="67"/>
        <v>0</v>
      </c>
      <c r="I766" s="163">
        <f t="shared" si="68"/>
        <v>0</v>
      </c>
      <c r="J766" s="162">
        <v>3</v>
      </c>
      <c r="K766" s="162">
        <v>33.33</v>
      </c>
      <c r="L766" s="162">
        <f t="shared" si="69"/>
        <v>36</v>
      </c>
      <c r="M766" s="162">
        <v>36</v>
      </c>
      <c r="N766" s="162">
        <v>0</v>
      </c>
      <c r="O766" s="162">
        <f t="shared" si="70"/>
        <v>0</v>
      </c>
      <c r="P766" s="164">
        <f t="shared" si="71"/>
        <v>0</v>
      </c>
      <c r="Q766" s="165">
        <f t="shared" si="72"/>
        <v>0</v>
      </c>
    </row>
    <row r="767" spans="1:17" s="154" customFormat="1">
      <c r="A767" s="230">
        <v>51501</v>
      </c>
      <c r="B767" s="193" t="s">
        <v>1203</v>
      </c>
      <c r="C767" s="166" t="s">
        <v>21</v>
      </c>
      <c r="D767" s="170" t="s">
        <v>1199</v>
      </c>
      <c r="E767" s="189" t="s">
        <v>827</v>
      </c>
      <c r="F767" s="190">
        <v>0</v>
      </c>
      <c r="G767" s="162">
        <v>30</v>
      </c>
      <c r="H767" s="163">
        <f t="shared" si="67"/>
        <v>0</v>
      </c>
      <c r="I767" s="163">
        <f t="shared" si="68"/>
        <v>0</v>
      </c>
      <c r="J767" s="162">
        <v>3</v>
      </c>
      <c r="K767" s="162">
        <v>33.33</v>
      </c>
      <c r="L767" s="162">
        <f t="shared" si="69"/>
        <v>36</v>
      </c>
      <c r="M767" s="162">
        <v>36</v>
      </c>
      <c r="N767" s="162">
        <v>0</v>
      </c>
      <c r="O767" s="162">
        <f t="shared" si="70"/>
        <v>0</v>
      </c>
      <c r="P767" s="164">
        <f t="shared" si="71"/>
        <v>0</v>
      </c>
      <c r="Q767" s="165">
        <f t="shared" si="72"/>
        <v>0</v>
      </c>
    </row>
    <row r="768" spans="1:17" s="154" customFormat="1">
      <c r="A768" s="230">
        <v>51501</v>
      </c>
      <c r="B768" s="193" t="s">
        <v>1204</v>
      </c>
      <c r="C768" s="166" t="s">
        <v>21</v>
      </c>
      <c r="D768" s="170" t="s">
        <v>1199</v>
      </c>
      <c r="E768" s="189" t="s">
        <v>1205</v>
      </c>
      <c r="F768" s="190">
        <v>0</v>
      </c>
      <c r="G768" s="162">
        <v>30</v>
      </c>
      <c r="H768" s="163">
        <f t="shared" si="67"/>
        <v>0</v>
      </c>
      <c r="I768" s="163">
        <f t="shared" si="68"/>
        <v>0</v>
      </c>
      <c r="J768" s="162">
        <v>3</v>
      </c>
      <c r="K768" s="162">
        <v>33.33</v>
      </c>
      <c r="L768" s="162">
        <f t="shared" si="69"/>
        <v>36</v>
      </c>
      <c r="M768" s="162">
        <v>36</v>
      </c>
      <c r="N768" s="162">
        <v>0</v>
      </c>
      <c r="O768" s="162">
        <f t="shared" si="70"/>
        <v>0</v>
      </c>
      <c r="P768" s="164">
        <f t="shared" si="71"/>
        <v>0</v>
      </c>
      <c r="Q768" s="165">
        <f t="shared" si="72"/>
        <v>0</v>
      </c>
    </row>
    <row r="769" spans="1:17" s="154" customFormat="1">
      <c r="A769" s="230">
        <v>51501</v>
      </c>
      <c r="B769" s="193" t="s">
        <v>1206</v>
      </c>
      <c r="C769" s="166" t="s">
        <v>21</v>
      </c>
      <c r="D769" s="170" t="s">
        <v>1199</v>
      </c>
      <c r="E769" s="189" t="s">
        <v>867</v>
      </c>
      <c r="F769" s="190">
        <v>14409.52</v>
      </c>
      <c r="G769" s="162">
        <v>30</v>
      </c>
      <c r="H769" s="163">
        <f t="shared" si="67"/>
        <v>4322.8559999999998</v>
      </c>
      <c r="I769" s="163">
        <f t="shared" si="68"/>
        <v>10086.664000000001</v>
      </c>
      <c r="J769" s="162">
        <v>3</v>
      </c>
      <c r="K769" s="162">
        <v>33.33</v>
      </c>
      <c r="L769" s="162">
        <f t="shared" si="69"/>
        <v>36</v>
      </c>
      <c r="M769" s="162">
        <v>36</v>
      </c>
      <c r="N769" s="162">
        <v>0</v>
      </c>
      <c r="O769" s="162">
        <f t="shared" si="70"/>
        <v>280.18511111111115</v>
      </c>
      <c r="P769" s="164">
        <f t="shared" si="71"/>
        <v>10086.664000000001</v>
      </c>
      <c r="Q769" s="165">
        <f t="shared" si="72"/>
        <v>4322.8559999999998</v>
      </c>
    </row>
    <row r="770" spans="1:17" s="154" customFormat="1">
      <c r="A770" s="230">
        <v>51501</v>
      </c>
      <c r="B770" s="193" t="s">
        <v>1207</v>
      </c>
      <c r="C770" s="166" t="s">
        <v>21</v>
      </c>
      <c r="D770" s="170" t="s">
        <v>1199</v>
      </c>
      <c r="E770" s="189" t="s">
        <v>1201</v>
      </c>
      <c r="F770" s="190">
        <v>0</v>
      </c>
      <c r="G770" s="162">
        <v>30</v>
      </c>
      <c r="H770" s="163">
        <f t="shared" si="67"/>
        <v>0</v>
      </c>
      <c r="I770" s="163">
        <f t="shared" si="68"/>
        <v>0</v>
      </c>
      <c r="J770" s="162">
        <v>3</v>
      </c>
      <c r="K770" s="162">
        <v>33.33</v>
      </c>
      <c r="L770" s="162">
        <f t="shared" si="69"/>
        <v>36</v>
      </c>
      <c r="M770" s="162">
        <v>36</v>
      </c>
      <c r="N770" s="162">
        <v>0</v>
      </c>
      <c r="O770" s="162">
        <f t="shared" si="70"/>
        <v>0</v>
      </c>
      <c r="P770" s="164">
        <f t="shared" si="71"/>
        <v>0</v>
      </c>
      <c r="Q770" s="165">
        <f t="shared" si="72"/>
        <v>0</v>
      </c>
    </row>
    <row r="771" spans="1:17" s="154" customFormat="1">
      <c r="A771" s="230">
        <v>51501</v>
      </c>
      <c r="B771" s="193" t="s">
        <v>1208</v>
      </c>
      <c r="C771" s="166" t="s">
        <v>21</v>
      </c>
      <c r="D771" s="170" t="s">
        <v>1199</v>
      </c>
      <c r="E771" s="189" t="s">
        <v>830</v>
      </c>
      <c r="F771" s="190">
        <v>0</v>
      </c>
      <c r="G771" s="162">
        <v>30</v>
      </c>
      <c r="H771" s="163">
        <f t="shared" si="67"/>
        <v>0</v>
      </c>
      <c r="I771" s="163">
        <f t="shared" si="68"/>
        <v>0</v>
      </c>
      <c r="J771" s="162">
        <v>3</v>
      </c>
      <c r="K771" s="162">
        <v>33.33</v>
      </c>
      <c r="L771" s="162">
        <f t="shared" si="69"/>
        <v>36</v>
      </c>
      <c r="M771" s="162">
        <v>36</v>
      </c>
      <c r="N771" s="162">
        <v>0</v>
      </c>
      <c r="O771" s="162">
        <f t="shared" si="70"/>
        <v>0</v>
      </c>
      <c r="P771" s="164">
        <f t="shared" si="71"/>
        <v>0</v>
      </c>
      <c r="Q771" s="165">
        <f t="shared" si="72"/>
        <v>0</v>
      </c>
    </row>
    <row r="772" spans="1:17" s="154" customFormat="1">
      <c r="A772" s="230">
        <v>51501</v>
      </c>
      <c r="B772" s="193" t="s">
        <v>1209</v>
      </c>
      <c r="C772" s="166" t="s">
        <v>21</v>
      </c>
      <c r="D772" s="170" t="s">
        <v>1199</v>
      </c>
      <c r="E772" s="189" t="s">
        <v>827</v>
      </c>
      <c r="F772" s="190">
        <v>0</v>
      </c>
      <c r="G772" s="162">
        <v>30</v>
      </c>
      <c r="H772" s="163">
        <f t="shared" si="67"/>
        <v>0</v>
      </c>
      <c r="I772" s="163">
        <f t="shared" si="68"/>
        <v>0</v>
      </c>
      <c r="J772" s="162">
        <v>3</v>
      </c>
      <c r="K772" s="162">
        <v>33.33</v>
      </c>
      <c r="L772" s="162">
        <f t="shared" si="69"/>
        <v>36</v>
      </c>
      <c r="M772" s="162">
        <v>36</v>
      </c>
      <c r="N772" s="162">
        <v>0</v>
      </c>
      <c r="O772" s="162">
        <f t="shared" si="70"/>
        <v>0</v>
      </c>
      <c r="P772" s="164">
        <f t="shared" si="71"/>
        <v>0</v>
      </c>
      <c r="Q772" s="165">
        <f t="shared" si="72"/>
        <v>0</v>
      </c>
    </row>
    <row r="773" spans="1:17" s="154" customFormat="1">
      <c r="A773" s="230">
        <v>51501</v>
      </c>
      <c r="B773" s="193" t="s">
        <v>1210</v>
      </c>
      <c r="C773" s="166" t="s">
        <v>21</v>
      </c>
      <c r="D773" s="170" t="s">
        <v>1199</v>
      </c>
      <c r="E773" s="189" t="s">
        <v>1205</v>
      </c>
      <c r="F773" s="190">
        <v>0</v>
      </c>
      <c r="G773" s="162">
        <v>30</v>
      </c>
      <c r="H773" s="163">
        <f t="shared" si="67"/>
        <v>0</v>
      </c>
      <c r="I773" s="163">
        <f t="shared" si="68"/>
        <v>0</v>
      </c>
      <c r="J773" s="162">
        <v>3</v>
      </c>
      <c r="K773" s="162">
        <v>33.33</v>
      </c>
      <c r="L773" s="162">
        <f t="shared" si="69"/>
        <v>36</v>
      </c>
      <c r="M773" s="162">
        <v>36</v>
      </c>
      <c r="N773" s="162">
        <v>0</v>
      </c>
      <c r="O773" s="162">
        <f t="shared" si="70"/>
        <v>0</v>
      </c>
      <c r="P773" s="164">
        <f t="shared" si="71"/>
        <v>0</v>
      </c>
      <c r="Q773" s="165">
        <f t="shared" si="72"/>
        <v>0</v>
      </c>
    </row>
    <row r="774" spans="1:17" s="154" customFormat="1">
      <c r="A774" s="230">
        <v>51501</v>
      </c>
      <c r="B774" s="193" t="s">
        <v>1211</v>
      </c>
      <c r="C774" s="166" t="s">
        <v>21</v>
      </c>
      <c r="D774" s="170" t="s">
        <v>1199</v>
      </c>
      <c r="E774" s="189" t="s">
        <v>867</v>
      </c>
      <c r="F774" s="190">
        <v>14409.52</v>
      </c>
      <c r="G774" s="162">
        <v>30</v>
      </c>
      <c r="H774" s="163">
        <f t="shared" si="67"/>
        <v>4322.8559999999998</v>
      </c>
      <c r="I774" s="163">
        <f t="shared" si="68"/>
        <v>10086.664000000001</v>
      </c>
      <c r="J774" s="162">
        <v>3</v>
      </c>
      <c r="K774" s="162">
        <v>33.33</v>
      </c>
      <c r="L774" s="162">
        <f t="shared" si="69"/>
        <v>36</v>
      </c>
      <c r="M774" s="162">
        <v>36</v>
      </c>
      <c r="N774" s="162">
        <v>0</v>
      </c>
      <c r="O774" s="162">
        <f t="shared" si="70"/>
        <v>280.18511111111115</v>
      </c>
      <c r="P774" s="164">
        <f t="shared" si="71"/>
        <v>10086.664000000001</v>
      </c>
      <c r="Q774" s="165">
        <f t="shared" si="72"/>
        <v>4322.8559999999998</v>
      </c>
    </row>
    <row r="775" spans="1:17" s="154" customFormat="1">
      <c r="A775" s="230">
        <v>51501</v>
      </c>
      <c r="B775" s="193" t="s">
        <v>1212</v>
      </c>
      <c r="C775" s="166" t="s">
        <v>21</v>
      </c>
      <c r="D775" s="170" t="s">
        <v>1199</v>
      </c>
      <c r="E775" s="189" t="s">
        <v>1201</v>
      </c>
      <c r="F775" s="190">
        <v>0</v>
      </c>
      <c r="G775" s="162">
        <v>30</v>
      </c>
      <c r="H775" s="163">
        <f t="shared" si="67"/>
        <v>0</v>
      </c>
      <c r="I775" s="163">
        <f t="shared" si="68"/>
        <v>0</v>
      </c>
      <c r="J775" s="162">
        <v>3</v>
      </c>
      <c r="K775" s="162">
        <v>33.33</v>
      </c>
      <c r="L775" s="162">
        <f t="shared" si="69"/>
        <v>36</v>
      </c>
      <c r="M775" s="162">
        <v>36</v>
      </c>
      <c r="N775" s="162">
        <v>0</v>
      </c>
      <c r="O775" s="162">
        <f t="shared" si="70"/>
        <v>0</v>
      </c>
      <c r="P775" s="164">
        <f t="shared" si="71"/>
        <v>0</v>
      </c>
      <c r="Q775" s="165">
        <f t="shared" si="72"/>
        <v>0</v>
      </c>
    </row>
    <row r="776" spans="1:17" s="154" customFormat="1">
      <c r="A776" s="230">
        <v>51501</v>
      </c>
      <c r="B776" s="193" t="s">
        <v>1213</v>
      </c>
      <c r="C776" s="166" t="s">
        <v>21</v>
      </c>
      <c r="D776" s="170" t="s">
        <v>1199</v>
      </c>
      <c r="E776" s="189" t="s">
        <v>830</v>
      </c>
      <c r="F776" s="190">
        <v>0</v>
      </c>
      <c r="G776" s="162">
        <v>30</v>
      </c>
      <c r="H776" s="163">
        <f t="shared" ref="H776:H842" si="73">F776*G776%</f>
        <v>0</v>
      </c>
      <c r="I776" s="163">
        <f t="shared" ref="I776:I842" si="74">F776-H776</f>
        <v>0</v>
      </c>
      <c r="J776" s="162">
        <v>3</v>
      </c>
      <c r="K776" s="162">
        <v>33.33</v>
      </c>
      <c r="L776" s="162">
        <f t="shared" ref="L776:L842" si="75">J776*12</f>
        <v>36</v>
      </c>
      <c r="M776" s="162">
        <v>36</v>
      </c>
      <c r="N776" s="162">
        <v>0</v>
      </c>
      <c r="O776" s="162">
        <f t="shared" ref="O776:O843" si="76">I776/L776</f>
        <v>0</v>
      </c>
      <c r="P776" s="164">
        <f t="shared" ref="P776:P842" si="77">O776*M776</f>
        <v>0</v>
      </c>
      <c r="Q776" s="165">
        <f t="shared" ref="Q776:Q842" si="78">F776-P776</f>
        <v>0</v>
      </c>
    </row>
    <row r="777" spans="1:17" s="154" customFormat="1">
      <c r="A777" s="230">
        <v>51501</v>
      </c>
      <c r="B777" s="193" t="s">
        <v>1214</v>
      </c>
      <c r="C777" s="166" t="s">
        <v>21</v>
      </c>
      <c r="D777" s="170" t="s">
        <v>1199</v>
      </c>
      <c r="E777" s="189" t="s">
        <v>827</v>
      </c>
      <c r="F777" s="190">
        <v>0</v>
      </c>
      <c r="G777" s="162">
        <v>30</v>
      </c>
      <c r="H777" s="163">
        <f t="shared" si="73"/>
        <v>0</v>
      </c>
      <c r="I777" s="163">
        <f t="shared" si="74"/>
        <v>0</v>
      </c>
      <c r="J777" s="162">
        <v>3</v>
      </c>
      <c r="K777" s="162">
        <v>33.33</v>
      </c>
      <c r="L777" s="162">
        <f t="shared" si="75"/>
        <v>36</v>
      </c>
      <c r="M777" s="162">
        <v>36</v>
      </c>
      <c r="N777" s="162">
        <v>0</v>
      </c>
      <c r="O777" s="162">
        <f t="shared" si="76"/>
        <v>0</v>
      </c>
      <c r="P777" s="164">
        <f t="shared" si="77"/>
        <v>0</v>
      </c>
      <c r="Q777" s="165">
        <f t="shared" si="78"/>
        <v>0</v>
      </c>
    </row>
    <row r="778" spans="1:17" s="154" customFormat="1">
      <c r="A778" s="230">
        <v>51501</v>
      </c>
      <c r="B778" s="193" t="s">
        <v>1215</v>
      </c>
      <c r="C778" s="166" t="s">
        <v>21</v>
      </c>
      <c r="D778" s="170" t="s">
        <v>1199</v>
      </c>
      <c r="E778" s="189" t="s">
        <v>1205</v>
      </c>
      <c r="F778" s="190">
        <v>0</v>
      </c>
      <c r="G778" s="162">
        <v>30</v>
      </c>
      <c r="H778" s="163">
        <f t="shared" si="73"/>
        <v>0</v>
      </c>
      <c r="I778" s="163">
        <f t="shared" si="74"/>
        <v>0</v>
      </c>
      <c r="J778" s="162">
        <v>3</v>
      </c>
      <c r="K778" s="162">
        <v>33.33</v>
      </c>
      <c r="L778" s="162">
        <f t="shared" si="75"/>
        <v>36</v>
      </c>
      <c r="M778" s="162">
        <v>36</v>
      </c>
      <c r="N778" s="162">
        <v>0</v>
      </c>
      <c r="O778" s="162">
        <f t="shared" si="76"/>
        <v>0</v>
      </c>
      <c r="P778" s="164">
        <f t="shared" si="77"/>
        <v>0</v>
      </c>
      <c r="Q778" s="165">
        <f t="shared" si="78"/>
        <v>0</v>
      </c>
    </row>
    <row r="779" spans="1:17" s="154" customFormat="1">
      <c r="A779" s="230">
        <v>51501</v>
      </c>
      <c r="B779" s="193" t="s">
        <v>1216</v>
      </c>
      <c r="C779" s="166" t="s">
        <v>21</v>
      </c>
      <c r="D779" s="170" t="s">
        <v>1199</v>
      </c>
      <c r="E779" s="189" t="s">
        <v>867</v>
      </c>
      <c r="F779" s="190">
        <v>14409.52</v>
      </c>
      <c r="G779" s="162">
        <v>30</v>
      </c>
      <c r="H779" s="163">
        <f t="shared" si="73"/>
        <v>4322.8559999999998</v>
      </c>
      <c r="I779" s="163">
        <f t="shared" si="74"/>
        <v>10086.664000000001</v>
      </c>
      <c r="J779" s="162">
        <v>3</v>
      </c>
      <c r="K779" s="162">
        <v>33.33</v>
      </c>
      <c r="L779" s="162">
        <f t="shared" si="75"/>
        <v>36</v>
      </c>
      <c r="M779" s="162">
        <v>36</v>
      </c>
      <c r="N779" s="162">
        <v>0</v>
      </c>
      <c r="O779" s="162">
        <f t="shared" si="76"/>
        <v>280.18511111111115</v>
      </c>
      <c r="P779" s="164">
        <f t="shared" si="77"/>
        <v>10086.664000000001</v>
      </c>
      <c r="Q779" s="165">
        <f t="shared" si="78"/>
        <v>4322.8559999999998</v>
      </c>
    </row>
    <row r="780" spans="1:17" s="154" customFormat="1">
      <c r="A780" s="230">
        <v>51501</v>
      </c>
      <c r="B780" s="193" t="s">
        <v>1217</v>
      </c>
      <c r="C780" s="166" t="s">
        <v>21</v>
      </c>
      <c r="D780" s="170" t="s">
        <v>1199</v>
      </c>
      <c r="E780" s="189" t="s">
        <v>1201</v>
      </c>
      <c r="F780" s="190">
        <v>0</v>
      </c>
      <c r="G780" s="162">
        <v>30</v>
      </c>
      <c r="H780" s="163">
        <f t="shared" si="73"/>
        <v>0</v>
      </c>
      <c r="I780" s="163">
        <f t="shared" si="74"/>
        <v>0</v>
      </c>
      <c r="J780" s="162">
        <v>3</v>
      </c>
      <c r="K780" s="162">
        <v>33.33</v>
      </c>
      <c r="L780" s="162">
        <f t="shared" si="75"/>
        <v>36</v>
      </c>
      <c r="M780" s="162">
        <v>36</v>
      </c>
      <c r="N780" s="162">
        <v>0</v>
      </c>
      <c r="O780" s="162">
        <f t="shared" si="76"/>
        <v>0</v>
      </c>
      <c r="P780" s="164">
        <f t="shared" si="77"/>
        <v>0</v>
      </c>
      <c r="Q780" s="165">
        <f t="shared" si="78"/>
        <v>0</v>
      </c>
    </row>
    <row r="781" spans="1:17" s="154" customFormat="1">
      <c r="A781" s="230">
        <v>51501</v>
      </c>
      <c r="B781" s="193" t="s">
        <v>1218</v>
      </c>
      <c r="C781" s="166" t="s">
        <v>21</v>
      </c>
      <c r="D781" s="170" t="s">
        <v>1199</v>
      </c>
      <c r="E781" s="189" t="s">
        <v>830</v>
      </c>
      <c r="F781" s="190">
        <v>0</v>
      </c>
      <c r="G781" s="162">
        <v>30</v>
      </c>
      <c r="H781" s="163">
        <f t="shared" si="73"/>
        <v>0</v>
      </c>
      <c r="I781" s="163">
        <f t="shared" si="74"/>
        <v>0</v>
      </c>
      <c r="J781" s="162">
        <v>3</v>
      </c>
      <c r="K781" s="162">
        <v>33.33</v>
      </c>
      <c r="L781" s="162">
        <f t="shared" si="75"/>
        <v>36</v>
      </c>
      <c r="M781" s="162">
        <v>36</v>
      </c>
      <c r="N781" s="162">
        <v>0</v>
      </c>
      <c r="O781" s="162">
        <f t="shared" si="76"/>
        <v>0</v>
      </c>
      <c r="P781" s="164">
        <f t="shared" si="77"/>
        <v>0</v>
      </c>
      <c r="Q781" s="165">
        <f t="shared" si="78"/>
        <v>0</v>
      </c>
    </row>
    <row r="782" spans="1:17" s="154" customFormat="1">
      <c r="A782" s="230">
        <v>51501</v>
      </c>
      <c r="B782" s="193" t="s">
        <v>1219</v>
      </c>
      <c r="C782" s="166" t="s">
        <v>21</v>
      </c>
      <c r="D782" s="170" t="s">
        <v>1199</v>
      </c>
      <c r="E782" s="189" t="s">
        <v>827</v>
      </c>
      <c r="F782" s="190">
        <v>0</v>
      </c>
      <c r="G782" s="162">
        <v>30</v>
      </c>
      <c r="H782" s="163">
        <f t="shared" si="73"/>
        <v>0</v>
      </c>
      <c r="I782" s="163">
        <f t="shared" si="74"/>
        <v>0</v>
      </c>
      <c r="J782" s="162">
        <v>3</v>
      </c>
      <c r="K782" s="162">
        <v>33.33</v>
      </c>
      <c r="L782" s="162">
        <f t="shared" si="75"/>
        <v>36</v>
      </c>
      <c r="M782" s="162">
        <v>36</v>
      </c>
      <c r="N782" s="162">
        <v>0</v>
      </c>
      <c r="O782" s="162">
        <f t="shared" si="76"/>
        <v>0</v>
      </c>
      <c r="P782" s="164">
        <f t="shared" si="77"/>
        <v>0</v>
      </c>
      <c r="Q782" s="165">
        <f t="shared" si="78"/>
        <v>0</v>
      </c>
    </row>
    <row r="783" spans="1:17" s="154" customFormat="1">
      <c r="A783" s="230">
        <v>51501</v>
      </c>
      <c r="B783" s="193" t="s">
        <v>1220</v>
      </c>
      <c r="C783" s="166" t="s">
        <v>21</v>
      </c>
      <c r="D783" s="170" t="s">
        <v>1199</v>
      </c>
      <c r="E783" s="189" t="s">
        <v>1205</v>
      </c>
      <c r="F783" s="190">
        <v>0</v>
      </c>
      <c r="G783" s="162">
        <v>30</v>
      </c>
      <c r="H783" s="163">
        <f t="shared" si="73"/>
        <v>0</v>
      </c>
      <c r="I783" s="163">
        <f t="shared" si="74"/>
        <v>0</v>
      </c>
      <c r="J783" s="162">
        <v>3</v>
      </c>
      <c r="K783" s="162">
        <v>33.33</v>
      </c>
      <c r="L783" s="162">
        <f t="shared" si="75"/>
        <v>36</v>
      </c>
      <c r="M783" s="162">
        <v>36</v>
      </c>
      <c r="N783" s="162">
        <v>0</v>
      </c>
      <c r="O783" s="162">
        <f t="shared" si="76"/>
        <v>0</v>
      </c>
      <c r="P783" s="164">
        <f t="shared" si="77"/>
        <v>0</v>
      </c>
      <c r="Q783" s="165">
        <f t="shared" si="78"/>
        <v>0</v>
      </c>
    </row>
    <row r="784" spans="1:17" s="154" customFormat="1">
      <c r="A784" s="230">
        <v>51501</v>
      </c>
      <c r="B784" s="193" t="s">
        <v>1221</v>
      </c>
      <c r="C784" s="166" t="s">
        <v>21</v>
      </c>
      <c r="D784" s="170" t="s">
        <v>1199</v>
      </c>
      <c r="E784" s="189" t="s">
        <v>867</v>
      </c>
      <c r="F784" s="190">
        <v>14409.52</v>
      </c>
      <c r="G784" s="162">
        <v>30</v>
      </c>
      <c r="H784" s="163">
        <f t="shared" si="73"/>
        <v>4322.8559999999998</v>
      </c>
      <c r="I784" s="163">
        <f t="shared" si="74"/>
        <v>10086.664000000001</v>
      </c>
      <c r="J784" s="162">
        <v>3</v>
      </c>
      <c r="K784" s="162">
        <v>33.33</v>
      </c>
      <c r="L784" s="162">
        <f t="shared" si="75"/>
        <v>36</v>
      </c>
      <c r="M784" s="162">
        <v>36</v>
      </c>
      <c r="N784" s="162">
        <v>0</v>
      </c>
      <c r="O784" s="162">
        <f t="shared" si="76"/>
        <v>280.18511111111115</v>
      </c>
      <c r="P784" s="164">
        <f t="shared" si="77"/>
        <v>10086.664000000001</v>
      </c>
      <c r="Q784" s="165">
        <f t="shared" si="78"/>
        <v>4322.8559999999998</v>
      </c>
    </row>
    <row r="785" spans="1:17" s="154" customFormat="1">
      <c r="A785" s="230">
        <v>51501</v>
      </c>
      <c r="B785" s="193" t="s">
        <v>1222</v>
      </c>
      <c r="C785" s="166" t="s">
        <v>21</v>
      </c>
      <c r="D785" s="170" t="s">
        <v>1199</v>
      </c>
      <c r="E785" s="189" t="s">
        <v>1201</v>
      </c>
      <c r="F785" s="190">
        <v>0</v>
      </c>
      <c r="G785" s="162">
        <v>30</v>
      </c>
      <c r="H785" s="163">
        <f t="shared" si="73"/>
        <v>0</v>
      </c>
      <c r="I785" s="163">
        <f t="shared" si="74"/>
        <v>0</v>
      </c>
      <c r="J785" s="162">
        <v>3</v>
      </c>
      <c r="K785" s="162">
        <v>33.33</v>
      </c>
      <c r="L785" s="162">
        <f t="shared" si="75"/>
        <v>36</v>
      </c>
      <c r="M785" s="162">
        <v>36</v>
      </c>
      <c r="N785" s="162">
        <v>0</v>
      </c>
      <c r="O785" s="162">
        <f t="shared" si="76"/>
        <v>0</v>
      </c>
      <c r="P785" s="164">
        <f t="shared" si="77"/>
        <v>0</v>
      </c>
      <c r="Q785" s="165">
        <f t="shared" si="78"/>
        <v>0</v>
      </c>
    </row>
    <row r="786" spans="1:17" s="154" customFormat="1">
      <c r="A786" s="230">
        <v>51501</v>
      </c>
      <c r="B786" s="193" t="s">
        <v>1223</v>
      </c>
      <c r="C786" s="166" t="s">
        <v>21</v>
      </c>
      <c r="D786" s="170" t="s">
        <v>1199</v>
      </c>
      <c r="E786" s="189" t="s">
        <v>830</v>
      </c>
      <c r="F786" s="190">
        <v>0</v>
      </c>
      <c r="G786" s="162">
        <v>30</v>
      </c>
      <c r="H786" s="163">
        <f t="shared" si="73"/>
        <v>0</v>
      </c>
      <c r="I786" s="163">
        <f t="shared" si="74"/>
        <v>0</v>
      </c>
      <c r="J786" s="162">
        <v>3</v>
      </c>
      <c r="K786" s="162">
        <v>33.33</v>
      </c>
      <c r="L786" s="162">
        <f t="shared" si="75"/>
        <v>36</v>
      </c>
      <c r="M786" s="162">
        <v>36</v>
      </c>
      <c r="N786" s="162">
        <v>0</v>
      </c>
      <c r="O786" s="162">
        <f t="shared" si="76"/>
        <v>0</v>
      </c>
      <c r="P786" s="164">
        <f t="shared" si="77"/>
        <v>0</v>
      </c>
      <c r="Q786" s="165">
        <f t="shared" si="78"/>
        <v>0</v>
      </c>
    </row>
    <row r="787" spans="1:17" s="154" customFormat="1">
      <c r="A787" s="230">
        <v>51501</v>
      </c>
      <c r="B787" s="193" t="s">
        <v>1224</v>
      </c>
      <c r="C787" s="166" t="s">
        <v>21</v>
      </c>
      <c r="D787" s="170" t="s">
        <v>1199</v>
      </c>
      <c r="E787" s="189" t="s">
        <v>827</v>
      </c>
      <c r="F787" s="190">
        <v>0</v>
      </c>
      <c r="G787" s="162">
        <v>30</v>
      </c>
      <c r="H787" s="163">
        <f t="shared" si="73"/>
        <v>0</v>
      </c>
      <c r="I787" s="163">
        <f t="shared" si="74"/>
        <v>0</v>
      </c>
      <c r="J787" s="162">
        <v>3</v>
      </c>
      <c r="K787" s="162">
        <v>33.33</v>
      </c>
      <c r="L787" s="162">
        <f t="shared" si="75"/>
        <v>36</v>
      </c>
      <c r="M787" s="162">
        <v>36</v>
      </c>
      <c r="N787" s="162">
        <v>0</v>
      </c>
      <c r="O787" s="162">
        <f t="shared" si="76"/>
        <v>0</v>
      </c>
      <c r="P787" s="164">
        <f t="shared" si="77"/>
        <v>0</v>
      </c>
      <c r="Q787" s="165">
        <f t="shared" si="78"/>
        <v>0</v>
      </c>
    </row>
    <row r="788" spans="1:17" s="154" customFormat="1">
      <c r="A788" s="230">
        <v>51501</v>
      </c>
      <c r="B788" s="193" t="s">
        <v>1225</v>
      </c>
      <c r="C788" s="166" t="s">
        <v>21</v>
      </c>
      <c r="D788" s="170" t="s">
        <v>1199</v>
      </c>
      <c r="E788" s="189" t="s">
        <v>1205</v>
      </c>
      <c r="F788" s="190">
        <v>0</v>
      </c>
      <c r="G788" s="162">
        <v>30</v>
      </c>
      <c r="H788" s="163">
        <f t="shared" si="73"/>
        <v>0</v>
      </c>
      <c r="I788" s="163">
        <f t="shared" si="74"/>
        <v>0</v>
      </c>
      <c r="J788" s="162">
        <v>3</v>
      </c>
      <c r="K788" s="162">
        <v>33.33</v>
      </c>
      <c r="L788" s="162">
        <f t="shared" si="75"/>
        <v>36</v>
      </c>
      <c r="M788" s="162">
        <v>36</v>
      </c>
      <c r="N788" s="162">
        <v>0</v>
      </c>
      <c r="O788" s="162">
        <f t="shared" si="76"/>
        <v>0</v>
      </c>
      <c r="P788" s="164">
        <f t="shared" si="77"/>
        <v>0</v>
      </c>
      <c r="Q788" s="165">
        <f t="shared" si="78"/>
        <v>0</v>
      </c>
    </row>
    <row r="789" spans="1:17" s="154" customFormat="1">
      <c r="A789" s="230">
        <v>51501</v>
      </c>
      <c r="B789" s="193" t="s">
        <v>1226</v>
      </c>
      <c r="C789" s="166" t="s">
        <v>21</v>
      </c>
      <c r="D789" s="170" t="s">
        <v>1199</v>
      </c>
      <c r="E789" s="189" t="s">
        <v>867</v>
      </c>
      <c r="F789" s="190">
        <v>14409.52</v>
      </c>
      <c r="G789" s="162">
        <v>30</v>
      </c>
      <c r="H789" s="163">
        <f t="shared" si="73"/>
        <v>4322.8559999999998</v>
      </c>
      <c r="I789" s="163">
        <f t="shared" si="74"/>
        <v>10086.664000000001</v>
      </c>
      <c r="J789" s="162">
        <v>3</v>
      </c>
      <c r="K789" s="162">
        <v>33.33</v>
      </c>
      <c r="L789" s="162">
        <f t="shared" si="75"/>
        <v>36</v>
      </c>
      <c r="M789" s="162">
        <v>36</v>
      </c>
      <c r="N789" s="162">
        <v>0</v>
      </c>
      <c r="O789" s="162">
        <f t="shared" si="76"/>
        <v>280.18511111111115</v>
      </c>
      <c r="P789" s="164">
        <f t="shared" si="77"/>
        <v>10086.664000000001</v>
      </c>
      <c r="Q789" s="165">
        <f t="shared" si="78"/>
        <v>4322.8559999999998</v>
      </c>
    </row>
    <row r="790" spans="1:17" s="154" customFormat="1">
      <c r="A790" s="230">
        <v>51501</v>
      </c>
      <c r="B790" s="193" t="s">
        <v>1227</v>
      </c>
      <c r="C790" s="166" t="s">
        <v>21</v>
      </c>
      <c r="D790" s="170" t="s">
        <v>1199</v>
      </c>
      <c r="E790" s="189" t="s">
        <v>1201</v>
      </c>
      <c r="F790" s="190">
        <v>0</v>
      </c>
      <c r="G790" s="162">
        <v>30</v>
      </c>
      <c r="H790" s="163">
        <f t="shared" si="73"/>
        <v>0</v>
      </c>
      <c r="I790" s="163">
        <f t="shared" si="74"/>
        <v>0</v>
      </c>
      <c r="J790" s="162">
        <v>3</v>
      </c>
      <c r="K790" s="162">
        <v>33.33</v>
      </c>
      <c r="L790" s="162">
        <f t="shared" si="75"/>
        <v>36</v>
      </c>
      <c r="M790" s="162">
        <v>36</v>
      </c>
      <c r="N790" s="162">
        <v>0</v>
      </c>
      <c r="O790" s="162">
        <f t="shared" si="76"/>
        <v>0</v>
      </c>
      <c r="P790" s="164">
        <f t="shared" si="77"/>
        <v>0</v>
      </c>
      <c r="Q790" s="165">
        <f t="shared" si="78"/>
        <v>0</v>
      </c>
    </row>
    <row r="791" spans="1:17" s="154" customFormat="1">
      <c r="A791" s="230">
        <v>51501</v>
      </c>
      <c r="B791" s="193" t="s">
        <v>1228</v>
      </c>
      <c r="C791" s="166" t="s">
        <v>21</v>
      </c>
      <c r="D791" s="170" t="s">
        <v>1199</v>
      </c>
      <c r="E791" s="189" t="s">
        <v>830</v>
      </c>
      <c r="F791" s="190">
        <v>0</v>
      </c>
      <c r="G791" s="162">
        <v>30</v>
      </c>
      <c r="H791" s="163">
        <f t="shared" si="73"/>
        <v>0</v>
      </c>
      <c r="I791" s="163">
        <f t="shared" si="74"/>
        <v>0</v>
      </c>
      <c r="J791" s="162">
        <v>3</v>
      </c>
      <c r="K791" s="162">
        <v>33.33</v>
      </c>
      <c r="L791" s="162">
        <f t="shared" si="75"/>
        <v>36</v>
      </c>
      <c r="M791" s="162">
        <v>36</v>
      </c>
      <c r="N791" s="162">
        <v>0</v>
      </c>
      <c r="O791" s="162">
        <f t="shared" si="76"/>
        <v>0</v>
      </c>
      <c r="P791" s="164">
        <f t="shared" si="77"/>
        <v>0</v>
      </c>
      <c r="Q791" s="165">
        <f t="shared" si="78"/>
        <v>0</v>
      </c>
    </row>
    <row r="792" spans="1:17" s="154" customFormat="1">
      <c r="A792" s="230">
        <v>51501</v>
      </c>
      <c r="B792" s="193" t="s">
        <v>1229</v>
      </c>
      <c r="C792" s="166" t="s">
        <v>21</v>
      </c>
      <c r="D792" s="170" t="s">
        <v>1199</v>
      </c>
      <c r="E792" s="189" t="s">
        <v>827</v>
      </c>
      <c r="F792" s="190">
        <v>0</v>
      </c>
      <c r="G792" s="162">
        <v>30</v>
      </c>
      <c r="H792" s="163">
        <f t="shared" si="73"/>
        <v>0</v>
      </c>
      <c r="I792" s="163">
        <f t="shared" si="74"/>
        <v>0</v>
      </c>
      <c r="J792" s="162">
        <v>3</v>
      </c>
      <c r="K792" s="162">
        <v>33.33</v>
      </c>
      <c r="L792" s="162">
        <f t="shared" si="75"/>
        <v>36</v>
      </c>
      <c r="M792" s="162">
        <v>36</v>
      </c>
      <c r="N792" s="162">
        <v>0</v>
      </c>
      <c r="O792" s="162">
        <f t="shared" si="76"/>
        <v>0</v>
      </c>
      <c r="P792" s="164">
        <f t="shared" si="77"/>
        <v>0</v>
      </c>
      <c r="Q792" s="165">
        <f t="shared" si="78"/>
        <v>0</v>
      </c>
    </row>
    <row r="793" spans="1:17" s="154" customFormat="1">
      <c r="A793" s="230">
        <v>51501</v>
      </c>
      <c r="B793" s="193" t="s">
        <v>1230</v>
      </c>
      <c r="C793" s="166" t="s">
        <v>21</v>
      </c>
      <c r="D793" s="170" t="s">
        <v>1199</v>
      </c>
      <c r="E793" s="189" t="s">
        <v>1205</v>
      </c>
      <c r="F793" s="190">
        <v>0</v>
      </c>
      <c r="G793" s="162">
        <v>30</v>
      </c>
      <c r="H793" s="163">
        <f t="shared" si="73"/>
        <v>0</v>
      </c>
      <c r="I793" s="163">
        <f t="shared" si="74"/>
        <v>0</v>
      </c>
      <c r="J793" s="162">
        <v>3</v>
      </c>
      <c r="K793" s="162">
        <v>33.33</v>
      </c>
      <c r="L793" s="162">
        <f t="shared" si="75"/>
        <v>36</v>
      </c>
      <c r="M793" s="162">
        <v>36</v>
      </c>
      <c r="N793" s="162">
        <v>0</v>
      </c>
      <c r="O793" s="162">
        <f t="shared" si="76"/>
        <v>0</v>
      </c>
      <c r="P793" s="164">
        <f t="shared" si="77"/>
        <v>0</v>
      </c>
      <c r="Q793" s="165">
        <f t="shared" si="78"/>
        <v>0</v>
      </c>
    </row>
    <row r="794" spans="1:17" s="154" customFormat="1">
      <c r="A794" s="230">
        <v>51501</v>
      </c>
      <c r="B794" s="193" t="s">
        <v>1231</v>
      </c>
      <c r="C794" s="166" t="s">
        <v>21</v>
      </c>
      <c r="D794" s="170" t="s">
        <v>1199</v>
      </c>
      <c r="E794" s="189" t="s">
        <v>867</v>
      </c>
      <c r="F794" s="190">
        <v>14409.52</v>
      </c>
      <c r="G794" s="162">
        <v>30</v>
      </c>
      <c r="H794" s="163">
        <f t="shared" si="73"/>
        <v>4322.8559999999998</v>
      </c>
      <c r="I794" s="163">
        <f t="shared" si="74"/>
        <v>10086.664000000001</v>
      </c>
      <c r="J794" s="162">
        <v>3</v>
      </c>
      <c r="K794" s="162">
        <v>33.33</v>
      </c>
      <c r="L794" s="162">
        <f t="shared" si="75"/>
        <v>36</v>
      </c>
      <c r="M794" s="162">
        <v>36</v>
      </c>
      <c r="N794" s="162">
        <v>0</v>
      </c>
      <c r="O794" s="162">
        <f t="shared" si="76"/>
        <v>280.18511111111115</v>
      </c>
      <c r="P794" s="164">
        <f t="shared" si="77"/>
        <v>10086.664000000001</v>
      </c>
      <c r="Q794" s="165">
        <f t="shared" si="78"/>
        <v>4322.8559999999998</v>
      </c>
    </row>
    <row r="795" spans="1:17" s="154" customFormat="1">
      <c r="A795" s="230">
        <v>51501</v>
      </c>
      <c r="B795" s="193" t="s">
        <v>1232</v>
      </c>
      <c r="C795" s="166" t="s">
        <v>21</v>
      </c>
      <c r="D795" s="170" t="s">
        <v>1199</v>
      </c>
      <c r="E795" s="189" t="s">
        <v>1201</v>
      </c>
      <c r="F795" s="190">
        <v>0</v>
      </c>
      <c r="G795" s="162">
        <v>30</v>
      </c>
      <c r="H795" s="163">
        <f t="shared" si="73"/>
        <v>0</v>
      </c>
      <c r="I795" s="163">
        <f t="shared" si="74"/>
        <v>0</v>
      </c>
      <c r="J795" s="162">
        <v>3</v>
      </c>
      <c r="K795" s="162">
        <v>33.33</v>
      </c>
      <c r="L795" s="162">
        <f t="shared" si="75"/>
        <v>36</v>
      </c>
      <c r="M795" s="162">
        <v>36</v>
      </c>
      <c r="N795" s="162">
        <v>0</v>
      </c>
      <c r="O795" s="162">
        <f t="shared" si="76"/>
        <v>0</v>
      </c>
      <c r="P795" s="164">
        <f t="shared" si="77"/>
        <v>0</v>
      </c>
      <c r="Q795" s="165">
        <f t="shared" si="78"/>
        <v>0</v>
      </c>
    </row>
    <row r="796" spans="1:17" s="154" customFormat="1">
      <c r="A796" s="230">
        <v>51501</v>
      </c>
      <c r="B796" s="193" t="s">
        <v>1233</v>
      </c>
      <c r="C796" s="166" t="s">
        <v>21</v>
      </c>
      <c r="D796" s="170" t="s">
        <v>1199</v>
      </c>
      <c r="E796" s="189" t="s">
        <v>830</v>
      </c>
      <c r="F796" s="190">
        <v>0</v>
      </c>
      <c r="G796" s="162">
        <v>30</v>
      </c>
      <c r="H796" s="163">
        <f t="shared" si="73"/>
        <v>0</v>
      </c>
      <c r="I796" s="163">
        <f t="shared" si="74"/>
        <v>0</v>
      </c>
      <c r="J796" s="162">
        <v>3</v>
      </c>
      <c r="K796" s="162">
        <v>33.33</v>
      </c>
      <c r="L796" s="162">
        <f t="shared" si="75"/>
        <v>36</v>
      </c>
      <c r="M796" s="162">
        <v>36</v>
      </c>
      <c r="N796" s="162">
        <v>0</v>
      </c>
      <c r="O796" s="162">
        <f t="shared" si="76"/>
        <v>0</v>
      </c>
      <c r="P796" s="164">
        <f t="shared" si="77"/>
        <v>0</v>
      </c>
      <c r="Q796" s="165">
        <f t="shared" si="78"/>
        <v>0</v>
      </c>
    </row>
    <row r="797" spans="1:17" s="154" customFormat="1">
      <c r="A797" s="230">
        <v>51501</v>
      </c>
      <c r="B797" s="193" t="s">
        <v>1234</v>
      </c>
      <c r="C797" s="166" t="s">
        <v>21</v>
      </c>
      <c r="D797" s="170" t="s">
        <v>1199</v>
      </c>
      <c r="E797" s="189" t="s">
        <v>827</v>
      </c>
      <c r="F797" s="190">
        <v>0</v>
      </c>
      <c r="G797" s="162">
        <v>30</v>
      </c>
      <c r="H797" s="163">
        <f t="shared" si="73"/>
        <v>0</v>
      </c>
      <c r="I797" s="163">
        <f t="shared" si="74"/>
        <v>0</v>
      </c>
      <c r="J797" s="162">
        <v>3</v>
      </c>
      <c r="K797" s="162">
        <v>33.33</v>
      </c>
      <c r="L797" s="162">
        <f t="shared" si="75"/>
        <v>36</v>
      </c>
      <c r="M797" s="162">
        <v>36</v>
      </c>
      <c r="N797" s="162">
        <v>0</v>
      </c>
      <c r="O797" s="162">
        <f t="shared" si="76"/>
        <v>0</v>
      </c>
      <c r="P797" s="164">
        <f t="shared" si="77"/>
        <v>0</v>
      </c>
      <c r="Q797" s="165">
        <f t="shared" si="78"/>
        <v>0</v>
      </c>
    </row>
    <row r="798" spans="1:17" s="154" customFormat="1">
      <c r="A798" s="230">
        <v>51501</v>
      </c>
      <c r="B798" s="193" t="s">
        <v>1235</v>
      </c>
      <c r="C798" s="166" t="s">
        <v>21</v>
      </c>
      <c r="D798" s="170" t="s">
        <v>1199</v>
      </c>
      <c r="E798" s="189" t="s">
        <v>1205</v>
      </c>
      <c r="F798" s="190">
        <v>0</v>
      </c>
      <c r="G798" s="162">
        <v>30</v>
      </c>
      <c r="H798" s="163">
        <f t="shared" si="73"/>
        <v>0</v>
      </c>
      <c r="I798" s="163">
        <f t="shared" si="74"/>
        <v>0</v>
      </c>
      <c r="J798" s="162">
        <v>3</v>
      </c>
      <c r="K798" s="162">
        <v>33.33</v>
      </c>
      <c r="L798" s="162">
        <f t="shared" si="75"/>
        <v>36</v>
      </c>
      <c r="M798" s="162">
        <v>36</v>
      </c>
      <c r="N798" s="162">
        <f t="shared" ref="N798:N823" si="79">L798-M798</f>
        <v>0</v>
      </c>
      <c r="O798" s="162">
        <f t="shared" si="76"/>
        <v>0</v>
      </c>
      <c r="P798" s="164">
        <f t="shared" si="77"/>
        <v>0</v>
      </c>
      <c r="Q798" s="165">
        <f t="shared" si="78"/>
        <v>0</v>
      </c>
    </row>
    <row r="799" spans="1:17" s="154" customFormat="1" ht="48">
      <c r="A799" s="230">
        <v>51501</v>
      </c>
      <c r="B799" s="193" t="s">
        <v>1236</v>
      </c>
      <c r="C799" s="166" t="s">
        <v>21</v>
      </c>
      <c r="D799" s="170" t="s">
        <v>1237</v>
      </c>
      <c r="E799" s="189" t="s">
        <v>1238</v>
      </c>
      <c r="F799" s="194">
        <v>17052</v>
      </c>
      <c r="G799" s="162">
        <v>30</v>
      </c>
      <c r="H799" s="163">
        <f t="shared" si="73"/>
        <v>5115.5999999999995</v>
      </c>
      <c r="I799" s="163">
        <f t="shared" si="74"/>
        <v>11936.400000000001</v>
      </c>
      <c r="J799" s="162">
        <v>3</v>
      </c>
      <c r="K799" s="162">
        <v>33.33</v>
      </c>
      <c r="L799" s="162">
        <f t="shared" si="75"/>
        <v>36</v>
      </c>
      <c r="M799" s="162">
        <v>36</v>
      </c>
      <c r="N799" s="162">
        <f t="shared" si="79"/>
        <v>0</v>
      </c>
      <c r="O799" s="162">
        <f t="shared" si="76"/>
        <v>331.56666666666672</v>
      </c>
      <c r="P799" s="164">
        <f t="shared" si="77"/>
        <v>11936.400000000001</v>
      </c>
      <c r="Q799" s="165">
        <f t="shared" si="78"/>
        <v>5115.5999999999985</v>
      </c>
    </row>
    <row r="800" spans="1:17" s="154" customFormat="1">
      <c r="A800" s="230">
        <v>51501</v>
      </c>
      <c r="B800" s="193" t="s">
        <v>1239</v>
      </c>
      <c r="C800" s="166" t="s">
        <v>21</v>
      </c>
      <c r="D800" s="170" t="s">
        <v>1237</v>
      </c>
      <c r="E800" s="189" t="s">
        <v>1240</v>
      </c>
      <c r="F800" s="194">
        <v>4380</v>
      </c>
      <c r="G800" s="162">
        <v>30</v>
      </c>
      <c r="H800" s="163">
        <f t="shared" si="73"/>
        <v>1314</v>
      </c>
      <c r="I800" s="163">
        <f t="shared" si="74"/>
        <v>3066</v>
      </c>
      <c r="J800" s="162">
        <v>3</v>
      </c>
      <c r="K800" s="162">
        <v>33.33</v>
      </c>
      <c r="L800" s="162">
        <f t="shared" si="75"/>
        <v>36</v>
      </c>
      <c r="M800" s="162">
        <v>36</v>
      </c>
      <c r="N800" s="162">
        <f t="shared" si="79"/>
        <v>0</v>
      </c>
      <c r="O800" s="162">
        <f t="shared" si="76"/>
        <v>85.166666666666671</v>
      </c>
      <c r="P800" s="164">
        <f t="shared" si="77"/>
        <v>3066</v>
      </c>
      <c r="Q800" s="165">
        <f t="shared" si="78"/>
        <v>1314</v>
      </c>
    </row>
    <row r="801" spans="1:17" s="154" customFormat="1">
      <c r="A801" s="230">
        <v>51501</v>
      </c>
      <c r="B801" s="193" t="s">
        <v>1241</v>
      </c>
      <c r="C801" s="166" t="s">
        <v>21</v>
      </c>
      <c r="D801" s="170" t="s">
        <v>1237</v>
      </c>
      <c r="E801" s="189" t="s">
        <v>1240</v>
      </c>
      <c r="F801" s="194">
        <v>4380</v>
      </c>
      <c r="G801" s="162">
        <v>30</v>
      </c>
      <c r="H801" s="163">
        <f t="shared" si="73"/>
        <v>1314</v>
      </c>
      <c r="I801" s="163">
        <f t="shared" si="74"/>
        <v>3066</v>
      </c>
      <c r="J801" s="162">
        <v>3</v>
      </c>
      <c r="K801" s="162">
        <v>33.33</v>
      </c>
      <c r="L801" s="162">
        <f t="shared" si="75"/>
        <v>36</v>
      </c>
      <c r="M801" s="162">
        <v>36</v>
      </c>
      <c r="N801" s="162">
        <f t="shared" si="79"/>
        <v>0</v>
      </c>
      <c r="O801" s="162">
        <f t="shared" si="76"/>
        <v>85.166666666666671</v>
      </c>
      <c r="P801" s="164">
        <f t="shared" si="77"/>
        <v>3066</v>
      </c>
      <c r="Q801" s="165">
        <f t="shared" si="78"/>
        <v>1314</v>
      </c>
    </row>
    <row r="802" spans="1:17" s="154" customFormat="1">
      <c r="A802" s="230">
        <v>51501</v>
      </c>
      <c r="B802" s="193" t="s">
        <v>1242</v>
      </c>
      <c r="C802" s="166" t="s">
        <v>21</v>
      </c>
      <c r="D802" s="170" t="s">
        <v>1237</v>
      </c>
      <c r="E802" s="189" t="s">
        <v>1243</v>
      </c>
      <c r="F802" s="194">
        <v>7125.6</v>
      </c>
      <c r="G802" s="162">
        <v>30</v>
      </c>
      <c r="H802" s="163">
        <f t="shared" si="73"/>
        <v>2137.6799999999998</v>
      </c>
      <c r="I802" s="163">
        <f t="shared" si="74"/>
        <v>4987.92</v>
      </c>
      <c r="J802" s="162">
        <v>3</v>
      </c>
      <c r="K802" s="162">
        <v>33.33</v>
      </c>
      <c r="L802" s="162">
        <f t="shared" si="75"/>
        <v>36</v>
      </c>
      <c r="M802" s="162">
        <v>36</v>
      </c>
      <c r="N802" s="162">
        <f t="shared" si="79"/>
        <v>0</v>
      </c>
      <c r="O802" s="162">
        <f t="shared" si="76"/>
        <v>138.55333333333334</v>
      </c>
      <c r="P802" s="164">
        <f t="shared" si="77"/>
        <v>4987.92</v>
      </c>
      <c r="Q802" s="165">
        <f t="shared" si="78"/>
        <v>2137.6800000000003</v>
      </c>
    </row>
    <row r="803" spans="1:17" s="154" customFormat="1">
      <c r="A803" s="230">
        <v>51501</v>
      </c>
      <c r="B803" s="193" t="s">
        <v>1244</v>
      </c>
      <c r="C803" s="166" t="s">
        <v>21</v>
      </c>
      <c r="D803" s="170" t="s">
        <v>1237</v>
      </c>
      <c r="E803" s="189" t="s">
        <v>1240</v>
      </c>
      <c r="F803" s="194">
        <v>2272</v>
      </c>
      <c r="G803" s="162">
        <v>30</v>
      </c>
      <c r="H803" s="163">
        <f t="shared" si="73"/>
        <v>681.6</v>
      </c>
      <c r="I803" s="163">
        <f t="shared" si="74"/>
        <v>1590.4</v>
      </c>
      <c r="J803" s="162">
        <v>3</v>
      </c>
      <c r="K803" s="162">
        <v>33.33</v>
      </c>
      <c r="L803" s="162">
        <f t="shared" si="75"/>
        <v>36</v>
      </c>
      <c r="M803" s="162">
        <v>36</v>
      </c>
      <c r="N803" s="162">
        <f t="shared" si="79"/>
        <v>0</v>
      </c>
      <c r="O803" s="162">
        <f t="shared" si="76"/>
        <v>44.177777777777777</v>
      </c>
      <c r="P803" s="164">
        <f t="shared" si="77"/>
        <v>1590.4</v>
      </c>
      <c r="Q803" s="165">
        <f t="shared" si="78"/>
        <v>681.59999999999991</v>
      </c>
    </row>
    <row r="804" spans="1:17" s="154" customFormat="1">
      <c r="A804" s="230">
        <v>51501</v>
      </c>
      <c r="B804" s="193" t="s">
        <v>1245</v>
      </c>
      <c r="C804" s="166" t="s">
        <v>21</v>
      </c>
      <c r="D804" s="170" t="s">
        <v>1237</v>
      </c>
      <c r="E804" s="189" t="s">
        <v>1240</v>
      </c>
      <c r="F804" s="194">
        <v>2272</v>
      </c>
      <c r="G804" s="162">
        <v>30</v>
      </c>
      <c r="H804" s="163">
        <f t="shared" si="73"/>
        <v>681.6</v>
      </c>
      <c r="I804" s="163">
        <f t="shared" si="74"/>
        <v>1590.4</v>
      </c>
      <c r="J804" s="162">
        <v>3</v>
      </c>
      <c r="K804" s="162">
        <v>33.33</v>
      </c>
      <c r="L804" s="162">
        <f t="shared" si="75"/>
        <v>36</v>
      </c>
      <c r="M804" s="162">
        <v>36</v>
      </c>
      <c r="N804" s="162">
        <f t="shared" si="79"/>
        <v>0</v>
      </c>
      <c r="O804" s="162">
        <f t="shared" si="76"/>
        <v>44.177777777777777</v>
      </c>
      <c r="P804" s="164">
        <f t="shared" si="77"/>
        <v>1590.4</v>
      </c>
      <c r="Q804" s="165">
        <f t="shared" si="78"/>
        <v>681.59999999999991</v>
      </c>
    </row>
    <row r="805" spans="1:17" s="154" customFormat="1" ht="60">
      <c r="A805" s="230">
        <v>51501</v>
      </c>
      <c r="B805" s="193" t="s">
        <v>1246</v>
      </c>
      <c r="C805" s="166" t="s">
        <v>21</v>
      </c>
      <c r="D805" s="170" t="s">
        <v>1247</v>
      </c>
      <c r="E805" s="189" t="s">
        <v>1248</v>
      </c>
      <c r="F805" s="194">
        <v>14239</v>
      </c>
      <c r="G805" s="162">
        <v>30</v>
      </c>
      <c r="H805" s="163">
        <f t="shared" si="73"/>
        <v>4271.7</v>
      </c>
      <c r="I805" s="163">
        <f t="shared" si="74"/>
        <v>9967.2999999999993</v>
      </c>
      <c r="J805" s="162">
        <v>3</v>
      </c>
      <c r="K805" s="162">
        <v>33.33</v>
      </c>
      <c r="L805" s="162">
        <f t="shared" si="75"/>
        <v>36</v>
      </c>
      <c r="M805" s="162">
        <v>36</v>
      </c>
      <c r="N805" s="162">
        <f t="shared" si="79"/>
        <v>0</v>
      </c>
      <c r="O805" s="162">
        <f t="shared" si="76"/>
        <v>276.86944444444441</v>
      </c>
      <c r="P805" s="164">
        <f t="shared" si="77"/>
        <v>9967.2999999999993</v>
      </c>
      <c r="Q805" s="165">
        <f t="shared" si="78"/>
        <v>4271.7000000000007</v>
      </c>
    </row>
    <row r="806" spans="1:17" s="154" customFormat="1" ht="60">
      <c r="A806" s="230">
        <v>51501</v>
      </c>
      <c r="B806" s="193" t="s">
        <v>1249</v>
      </c>
      <c r="C806" s="166" t="s">
        <v>21</v>
      </c>
      <c r="D806" s="170" t="s">
        <v>1247</v>
      </c>
      <c r="E806" s="189" t="s">
        <v>1248</v>
      </c>
      <c r="F806" s="194">
        <v>14239</v>
      </c>
      <c r="G806" s="162">
        <v>30</v>
      </c>
      <c r="H806" s="163">
        <f t="shared" si="73"/>
        <v>4271.7</v>
      </c>
      <c r="I806" s="163">
        <f t="shared" si="74"/>
        <v>9967.2999999999993</v>
      </c>
      <c r="J806" s="162">
        <v>3</v>
      </c>
      <c r="K806" s="162">
        <v>33.33</v>
      </c>
      <c r="L806" s="162">
        <f t="shared" si="75"/>
        <v>36</v>
      </c>
      <c r="M806" s="162">
        <v>36</v>
      </c>
      <c r="N806" s="162">
        <f t="shared" si="79"/>
        <v>0</v>
      </c>
      <c r="O806" s="162">
        <f t="shared" si="76"/>
        <v>276.86944444444441</v>
      </c>
      <c r="P806" s="164">
        <f t="shared" si="77"/>
        <v>9967.2999999999993</v>
      </c>
      <c r="Q806" s="165">
        <f t="shared" si="78"/>
        <v>4271.7000000000007</v>
      </c>
    </row>
    <row r="807" spans="1:17" s="154" customFormat="1" ht="60">
      <c r="A807" s="230">
        <v>51501</v>
      </c>
      <c r="B807" s="193" t="s">
        <v>1250</v>
      </c>
      <c r="C807" s="166" t="s">
        <v>21</v>
      </c>
      <c r="D807" s="170" t="s">
        <v>1247</v>
      </c>
      <c r="E807" s="189" t="s">
        <v>1248</v>
      </c>
      <c r="F807" s="194">
        <v>14239</v>
      </c>
      <c r="G807" s="162">
        <v>30</v>
      </c>
      <c r="H807" s="163">
        <f t="shared" si="73"/>
        <v>4271.7</v>
      </c>
      <c r="I807" s="163">
        <f t="shared" si="74"/>
        <v>9967.2999999999993</v>
      </c>
      <c r="J807" s="162">
        <v>3</v>
      </c>
      <c r="K807" s="162">
        <v>33.33</v>
      </c>
      <c r="L807" s="162">
        <f t="shared" si="75"/>
        <v>36</v>
      </c>
      <c r="M807" s="162">
        <v>36</v>
      </c>
      <c r="N807" s="162">
        <f t="shared" si="79"/>
        <v>0</v>
      </c>
      <c r="O807" s="162">
        <f t="shared" si="76"/>
        <v>276.86944444444441</v>
      </c>
      <c r="P807" s="164">
        <f t="shared" si="77"/>
        <v>9967.2999999999993</v>
      </c>
      <c r="Q807" s="165">
        <f t="shared" si="78"/>
        <v>4271.7000000000007</v>
      </c>
    </row>
    <row r="808" spans="1:17" s="154" customFormat="1" ht="60">
      <c r="A808" s="230">
        <v>51501</v>
      </c>
      <c r="B808" s="193" t="s">
        <v>1251</v>
      </c>
      <c r="C808" s="166" t="s">
        <v>21</v>
      </c>
      <c r="D808" s="170" t="s">
        <v>1247</v>
      </c>
      <c r="E808" s="189" t="s">
        <v>1248</v>
      </c>
      <c r="F808" s="194">
        <v>14239</v>
      </c>
      <c r="G808" s="162">
        <v>30</v>
      </c>
      <c r="H808" s="163">
        <f t="shared" si="73"/>
        <v>4271.7</v>
      </c>
      <c r="I808" s="163">
        <f t="shared" si="74"/>
        <v>9967.2999999999993</v>
      </c>
      <c r="J808" s="162">
        <v>3</v>
      </c>
      <c r="K808" s="162">
        <v>33.33</v>
      </c>
      <c r="L808" s="162">
        <f t="shared" si="75"/>
        <v>36</v>
      </c>
      <c r="M808" s="162">
        <v>36</v>
      </c>
      <c r="N808" s="162">
        <f t="shared" si="79"/>
        <v>0</v>
      </c>
      <c r="O808" s="162">
        <f t="shared" si="76"/>
        <v>276.86944444444441</v>
      </c>
      <c r="P808" s="164">
        <f t="shared" si="77"/>
        <v>9967.2999999999993</v>
      </c>
      <c r="Q808" s="165">
        <f t="shared" si="78"/>
        <v>4271.7000000000007</v>
      </c>
    </row>
    <row r="809" spans="1:17" s="154" customFormat="1" ht="60">
      <c r="A809" s="230">
        <v>51501</v>
      </c>
      <c r="B809" s="193" t="s">
        <v>1252</v>
      </c>
      <c r="C809" s="166" t="s">
        <v>21</v>
      </c>
      <c r="D809" s="170" t="s">
        <v>1247</v>
      </c>
      <c r="E809" s="189" t="s">
        <v>1248</v>
      </c>
      <c r="F809" s="194">
        <v>14239</v>
      </c>
      <c r="G809" s="162">
        <v>30</v>
      </c>
      <c r="H809" s="163">
        <f t="shared" si="73"/>
        <v>4271.7</v>
      </c>
      <c r="I809" s="163">
        <f t="shared" si="74"/>
        <v>9967.2999999999993</v>
      </c>
      <c r="J809" s="162">
        <v>3</v>
      </c>
      <c r="K809" s="162">
        <v>33.33</v>
      </c>
      <c r="L809" s="162">
        <f t="shared" si="75"/>
        <v>36</v>
      </c>
      <c r="M809" s="162">
        <v>36</v>
      </c>
      <c r="N809" s="162">
        <f t="shared" si="79"/>
        <v>0</v>
      </c>
      <c r="O809" s="162">
        <f t="shared" si="76"/>
        <v>276.86944444444441</v>
      </c>
      <c r="P809" s="164">
        <f t="shared" si="77"/>
        <v>9967.2999999999993</v>
      </c>
      <c r="Q809" s="165">
        <f t="shared" si="78"/>
        <v>4271.7000000000007</v>
      </c>
    </row>
    <row r="810" spans="1:17" s="154" customFormat="1" ht="60">
      <c r="A810" s="230">
        <v>51501</v>
      </c>
      <c r="B810" s="193" t="s">
        <v>1253</v>
      </c>
      <c r="C810" s="166" t="s">
        <v>21</v>
      </c>
      <c r="D810" s="170" t="s">
        <v>1247</v>
      </c>
      <c r="E810" s="189" t="s">
        <v>1248</v>
      </c>
      <c r="F810" s="194">
        <v>14239</v>
      </c>
      <c r="G810" s="162">
        <v>30</v>
      </c>
      <c r="H810" s="163">
        <f t="shared" si="73"/>
        <v>4271.7</v>
      </c>
      <c r="I810" s="163">
        <f t="shared" si="74"/>
        <v>9967.2999999999993</v>
      </c>
      <c r="J810" s="162">
        <v>3</v>
      </c>
      <c r="K810" s="162">
        <v>33.33</v>
      </c>
      <c r="L810" s="162">
        <f t="shared" si="75"/>
        <v>36</v>
      </c>
      <c r="M810" s="162">
        <v>36</v>
      </c>
      <c r="N810" s="162">
        <f t="shared" si="79"/>
        <v>0</v>
      </c>
      <c r="O810" s="162">
        <f t="shared" si="76"/>
        <v>276.86944444444441</v>
      </c>
      <c r="P810" s="164">
        <f t="shared" si="77"/>
        <v>9967.2999999999993</v>
      </c>
      <c r="Q810" s="165">
        <f t="shared" si="78"/>
        <v>4271.7000000000007</v>
      </c>
    </row>
    <row r="811" spans="1:17" s="154" customFormat="1" ht="60">
      <c r="A811" s="230">
        <v>51501</v>
      </c>
      <c r="B811" s="193" t="s">
        <v>1254</v>
      </c>
      <c r="C811" s="166" t="s">
        <v>21</v>
      </c>
      <c r="D811" s="170" t="s">
        <v>1247</v>
      </c>
      <c r="E811" s="189" t="s">
        <v>1248</v>
      </c>
      <c r="F811" s="194">
        <v>14239</v>
      </c>
      <c r="G811" s="162">
        <v>30</v>
      </c>
      <c r="H811" s="163">
        <f t="shared" si="73"/>
        <v>4271.7</v>
      </c>
      <c r="I811" s="163">
        <f t="shared" si="74"/>
        <v>9967.2999999999993</v>
      </c>
      <c r="J811" s="162">
        <v>3</v>
      </c>
      <c r="K811" s="162">
        <v>33.33</v>
      </c>
      <c r="L811" s="162">
        <f t="shared" si="75"/>
        <v>36</v>
      </c>
      <c r="M811" s="162">
        <v>36</v>
      </c>
      <c r="N811" s="162">
        <f t="shared" si="79"/>
        <v>0</v>
      </c>
      <c r="O811" s="162">
        <f t="shared" si="76"/>
        <v>276.86944444444441</v>
      </c>
      <c r="P811" s="164">
        <f t="shared" si="77"/>
        <v>9967.2999999999993</v>
      </c>
      <c r="Q811" s="165">
        <f t="shared" si="78"/>
        <v>4271.7000000000007</v>
      </c>
    </row>
    <row r="812" spans="1:17" s="154" customFormat="1" ht="60">
      <c r="A812" s="230">
        <v>51501</v>
      </c>
      <c r="B812" s="193" t="s">
        <v>1255</v>
      </c>
      <c r="C812" s="166" t="s">
        <v>21</v>
      </c>
      <c r="D812" s="170" t="s">
        <v>1247</v>
      </c>
      <c r="E812" s="189" t="s">
        <v>1248</v>
      </c>
      <c r="F812" s="194">
        <v>14239</v>
      </c>
      <c r="G812" s="162">
        <v>30</v>
      </c>
      <c r="H812" s="163">
        <f t="shared" si="73"/>
        <v>4271.7</v>
      </c>
      <c r="I812" s="163">
        <f t="shared" si="74"/>
        <v>9967.2999999999993</v>
      </c>
      <c r="J812" s="162">
        <v>3</v>
      </c>
      <c r="K812" s="162">
        <v>33.33</v>
      </c>
      <c r="L812" s="162">
        <f t="shared" si="75"/>
        <v>36</v>
      </c>
      <c r="M812" s="162">
        <v>36</v>
      </c>
      <c r="N812" s="162">
        <f t="shared" si="79"/>
        <v>0</v>
      </c>
      <c r="O812" s="162">
        <f t="shared" si="76"/>
        <v>276.86944444444441</v>
      </c>
      <c r="P812" s="164">
        <f t="shared" si="77"/>
        <v>9967.2999999999993</v>
      </c>
      <c r="Q812" s="165">
        <f t="shared" si="78"/>
        <v>4271.7000000000007</v>
      </c>
    </row>
    <row r="813" spans="1:17" s="154" customFormat="1" ht="60">
      <c r="A813" s="230">
        <v>51501</v>
      </c>
      <c r="B813" s="193" t="s">
        <v>1256</v>
      </c>
      <c r="C813" s="166" t="s">
        <v>21</v>
      </c>
      <c r="D813" s="170" t="s">
        <v>1247</v>
      </c>
      <c r="E813" s="189" t="s">
        <v>1248</v>
      </c>
      <c r="F813" s="194">
        <v>14239</v>
      </c>
      <c r="G813" s="162">
        <v>30</v>
      </c>
      <c r="H813" s="163">
        <f t="shared" si="73"/>
        <v>4271.7</v>
      </c>
      <c r="I813" s="163">
        <f t="shared" si="74"/>
        <v>9967.2999999999993</v>
      </c>
      <c r="J813" s="162">
        <v>3</v>
      </c>
      <c r="K813" s="162">
        <v>33.33</v>
      </c>
      <c r="L813" s="162">
        <f t="shared" si="75"/>
        <v>36</v>
      </c>
      <c r="M813" s="162">
        <v>36</v>
      </c>
      <c r="N813" s="162">
        <f t="shared" si="79"/>
        <v>0</v>
      </c>
      <c r="O813" s="162">
        <f t="shared" si="76"/>
        <v>276.86944444444441</v>
      </c>
      <c r="P813" s="164">
        <f t="shared" si="77"/>
        <v>9967.2999999999993</v>
      </c>
      <c r="Q813" s="165">
        <f t="shared" si="78"/>
        <v>4271.7000000000007</v>
      </c>
    </row>
    <row r="814" spans="1:17" s="154" customFormat="1" ht="60">
      <c r="A814" s="230">
        <v>51501</v>
      </c>
      <c r="B814" s="193" t="s">
        <v>1257</v>
      </c>
      <c r="C814" s="166" t="s">
        <v>21</v>
      </c>
      <c r="D814" s="170" t="s">
        <v>1247</v>
      </c>
      <c r="E814" s="189" t="s">
        <v>1248</v>
      </c>
      <c r="F814" s="194">
        <v>14239</v>
      </c>
      <c r="G814" s="162">
        <v>30</v>
      </c>
      <c r="H814" s="163">
        <f t="shared" si="73"/>
        <v>4271.7</v>
      </c>
      <c r="I814" s="163">
        <f t="shared" si="74"/>
        <v>9967.2999999999993</v>
      </c>
      <c r="J814" s="162">
        <v>3</v>
      </c>
      <c r="K814" s="162">
        <v>33.33</v>
      </c>
      <c r="L814" s="162">
        <f t="shared" si="75"/>
        <v>36</v>
      </c>
      <c r="M814" s="162">
        <v>36</v>
      </c>
      <c r="N814" s="162">
        <f t="shared" si="79"/>
        <v>0</v>
      </c>
      <c r="O814" s="162">
        <f t="shared" si="76"/>
        <v>276.86944444444441</v>
      </c>
      <c r="P814" s="164">
        <f t="shared" si="77"/>
        <v>9967.2999999999993</v>
      </c>
      <c r="Q814" s="165">
        <f t="shared" si="78"/>
        <v>4271.7000000000007</v>
      </c>
    </row>
    <row r="815" spans="1:17" s="154" customFormat="1" ht="60">
      <c r="A815" s="230">
        <v>51501</v>
      </c>
      <c r="B815" s="193" t="s">
        <v>1258</v>
      </c>
      <c r="C815" s="166" t="s">
        <v>21</v>
      </c>
      <c r="D815" s="170" t="s">
        <v>1247</v>
      </c>
      <c r="E815" s="189" t="s">
        <v>1248</v>
      </c>
      <c r="F815" s="194">
        <v>14239</v>
      </c>
      <c r="G815" s="162">
        <v>30</v>
      </c>
      <c r="H815" s="163">
        <f t="shared" si="73"/>
        <v>4271.7</v>
      </c>
      <c r="I815" s="163">
        <f t="shared" si="74"/>
        <v>9967.2999999999993</v>
      </c>
      <c r="J815" s="162">
        <v>3</v>
      </c>
      <c r="K815" s="162">
        <v>33.33</v>
      </c>
      <c r="L815" s="162">
        <f t="shared" si="75"/>
        <v>36</v>
      </c>
      <c r="M815" s="162">
        <v>36</v>
      </c>
      <c r="N815" s="162">
        <f t="shared" si="79"/>
        <v>0</v>
      </c>
      <c r="O815" s="162">
        <f t="shared" si="76"/>
        <v>276.86944444444441</v>
      </c>
      <c r="P815" s="164">
        <f t="shared" si="77"/>
        <v>9967.2999999999993</v>
      </c>
      <c r="Q815" s="165">
        <f t="shared" si="78"/>
        <v>4271.7000000000007</v>
      </c>
    </row>
    <row r="816" spans="1:17" s="154" customFormat="1" ht="60">
      <c r="A816" s="230">
        <v>51501</v>
      </c>
      <c r="B816" s="193" t="s">
        <v>1259</v>
      </c>
      <c r="C816" s="166" t="s">
        <v>21</v>
      </c>
      <c r="D816" s="170" t="s">
        <v>1247</v>
      </c>
      <c r="E816" s="189" t="s">
        <v>1248</v>
      </c>
      <c r="F816" s="194">
        <v>14239</v>
      </c>
      <c r="G816" s="162">
        <v>30</v>
      </c>
      <c r="H816" s="163">
        <f t="shared" si="73"/>
        <v>4271.7</v>
      </c>
      <c r="I816" s="163">
        <f t="shared" si="74"/>
        <v>9967.2999999999993</v>
      </c>
      <c r="J816" s="162">
        <v>3</v>
      </c>
      <c r="K816" s="162">
        <v>33.33</v>
      </c>
      <c r="L816" s="162">
        <f t="shared" si="75"/>
        <v>36</v>
      </c>
      <c r="M816" s="162">
        <v>36</v>
      </c>
      <c r="N816" s="162">
        <f t="shared" si="79"/>
        <v>0</v>
      </c>
      <c r="O816" s="162">
        <f t="shared" si="76"/>
        <v>276.86944444444441</v>
      </c>
      <c r="P816" s="164">
        <f t="shared" si="77"/>
        <v>9967.2999999999993</v>
      </c>
      <c r="Q816" s="165">
        <f t="shared" si="78"/>
        <v>4271.7000000000007</v>
      </c>
    </row>
    <row r="817" spans="1:17" s="154" customFormat="1" ht="60">
      <c r="A817" s="230">
        <v>51501</v>
      </c>
      <c r="B817" s="193" t="s">
        <v>1260</v>
      </c>
      <c r="C817" s="166" t="s">
        <v>21</v>
      </c>
      <c r="D817" s="170" t="s">
        <v>1247</v>
      </c>
      <c r="E817" s="189" t="s">
        <v>1248</v>
      </c>
      <c r="F817" s="194">
        <v>14239</v>
      </c>
      <c r="G817" s="162">
        <v>30</v>
      </c>
      <c r="H817" s="163">
        <f t="shared" si="73"/>
        <v>4271.7</v>
      </c>
      <c r="I817" s="163">
        <f t="shared" si="74"/>
        <v>9967.2999999999993</v>
      </c>
      <c r="J817" s="162">
        <v>3</v>
      </c>
      <c r="K817" s="162">
        <v>33.33</v>
      </c>
      <c r="L817" s="162">
        <f t="shared" si="75"/>
        <v>36</v>
      </c>
      <c r="M817" s="162">
        <v>36</v>
      </c>
      <c r="N817" s="162">
        <f t="shared" si="79"/>
        <v>0</v>
      </c>
      <c r="O817" s="162">
        <f t="shared" si="76"/>
        <v>276.86944444444441</v>
      </c>
      <c r="P817" s="164">
        <f t="shared" si="77"/>
        <v>9967.2999999999993</v>
      </c>
      <c r="Q817" s="165">
        <f t="shared" si="78"/>
        <v>4271.7000000000007</v>
      </c>
    </row>
    <row r="818" spans="1:17" s="154" customFormat="1" ht="60">
      <c r="A818" s="230">
        <v>51501</v>
      </c>
      <c r="B818" s="193" t="s">
        <v>1261</v>
      </c>
      <c r="C818" s="166" t="s">
        <v>21</v>
      </c>
      <c r="D818" s="170" t="s">
        <v>1247</v>
      </c>
      <c r="E818" s="189" t="s">
        <v>1248</v>
      </c>
      <c r="F818" s="194">
        <v>14239</v>
      </c>
      <c r="G818" s="162">
        <v>30</v>
      </c>
      <c r="H818" s="163">
        <f t="shared" si="73"/>
        <v>4271.7</v>
      </c>
      <c r="I818" s="163">
        <f t="shared" si="74"/>
        <v>9967.2999999999993</v>
      </c>
      <c r="J818" s="162">
        <v>3</v>
      </c>
      <c r="K818" s="162">
        <v>33.33</v>
      </c>
      <c r="L818" s="162">
        <f t="shared" si="75"/>
        <v>36</v>
      </c>
      <c r="M818" s="162">
        <v>36</v>
      </c>
      <c r="N818" s="162">
        <f t="shared" si="79"/>
        <v>0</v>
      </c>
      <c r="O818" s="162">
        <f t="shared" si="76"/>
        <v>276.86944444444441</v>
      </c>
      <c r="P818" s="164">
        <f t="shared" si="77"/>
        <v>9967.2999999999993</v>
      </c>
      <c r="Q818" s="165">
        <f t="shared" si="78"/>
        <v>4271.7000000000007</v>
      </c>
    </row>
    <row r="819" spans="1:17" s="154" customFormat="1" ht="60">
      <c r="A819" s="230">
        <v>51501</v>
      </c>
      <c r="B819" s="193" t="s">
        <v>1262</v>
      </c>
      <c r="C819" s="166" t="s">
        <v>21</v>
      </c>
      <c r="D819" s="170" t="s">
        <v>1247</v>
      </c>
      <c r="E819" s="189" t="s">
        <v>1248</v>
      </c>
      <c r="F819" s="194">
        <v>14239</v>
      </c>
      <c r="G819" s="162">
        <v>30</v>
      </c>
      <c r="H819" s="163">
        <f t="shared" si="73"/>
        <v>4271.7</v>
      </c>
      <c r="I819" s="163">
        <f t="shared" si="74"/>
        <v>9967.2999999999993</v>
      </c>
      <c r="J819" s="162">
        <v>3</v>
      </c>
      <c r="K819" s="162">
        <v>33.33</v>
      </c>
      <c r="L819" s="162">
        <f t="shared" si="75"/>
        <v>36</v>
      </c>
      <c r="M819" s="162">
        <v>36</v>
      </c>
      <c r="N819" s="162">
        <f t="shared" si="79"/>
        <v>0</v>
      </c>
      <c r="O819" s="162">
        <f t="shared" si="76"/>
        <v>276.86944444444441</v>
      </c>
      <c r="P819" s="164">
        <f t="shared" si="77"/>
        <v>9967.2999999999993</v>
      </c>
      <c r="Q819" s="165">
        <f t="shared" si="78"/>
        <v>4271.7000000000007</v>
      </c>
    </row>
    <row r="820" spans="1:17" s="154" customFormat="1" ht="60">
      <c r="A820" s="230">
        <v>51501</v>
      </c>
      <c r="B820" s="193" t="s">
        <v>1263</v>
      </c>
      <c r="C820" s="166" t="s">
        <v>21</v>
      </c>
      <c r="D820" s="170" t="s">
        <v>1247</v>
      </c>
      <c r="E820" s="189" t="s">
        <v>1248</v>
      </c>
      <c r="F820" s="194">
        <v>14239</v>
      </c>
      <c r="G820" s="162">
        <v>30</v>
      </c>
      <c r="H820" s="163">
        <f t="shared" si="73"/>
        <v>4271.7</v>
      </c>
      <c r="I820" s="163">
        <f t="shared" si="74"/>
        <v>9967.2999999999993</v>
      </c>
      <c r="J820" s="162">
        <v>3</v>
      </c>
      <c r="K820" s="162">
        <v>33.33</v>
      </c>
      <c r="L820" s="162">
        <f t="shared" si="75"/>
        <v>36</v>
      </c>
      <c r="M820" s="162">
        <v>36</v>
      </c>
      <c r="N820" s="162">
        <f t="shared" si="79"/>
        <v>0</v>
      </c>
      <c r="O820" s="162">
        <f t="shared" si="76"/>
        <v>276.86944444444441</v>
      </c>
      <c r="P820" s="164">
        <f t="shared" si="77"/>
        <v>9967.2999999999993</v>
      </c>
      <c r="Q820" s="165">
        <f t="shared" si="78"/>
        <v>4271.7000000000007</v>
      </c>
    </row>
    <row r="821" spans="1:17" s="154" customFormat="1" ht="60">
      <c r="A821" s="230">
        <v>51501</v>
      </c>
      <c r="B821" s="193" t="s">
        <v>1264</v>
      </c>
      <c r="C821" s="166" t="s">
        <v>21</v>
      </c>
      <c r="D821" s="170" t="s">
        <v>1247</v>
      </c>
      <c r="E821" s="189" t="s">
        <v>1248</v>
      </c>
      <c r="F821" s="194">
        <v>14239</v>
      </c>
      <c r="G821" s="162">
        <v>30</v>
      </c>
      <c r="H821" s="163">
        <f t="shared" si="73"/>
        <v>4271.7</v>
      </c>
      <c r="I821" s="163">
        <f t="shared" si="74"/>
        <v>9967.2999999999993</v>
      </c>
      <c r="J821" s="162">
        <v>3</v>
      </c>
      <c r="K821" s="162">
        <v>33.33</v>
      </c>
      <c r="L821" s="162">
        <f t="shared" si="75"/>
        <v>36</v>
      </c>
      <c r="M821" s="162">
        <v>36</v>
      </c>
      <c r="N821" s="162">
        <f t="shared" si="79"/>
        <v>0</v>
      </c>
      <c r="O821" s="162">
        <f t="shared" si="76"/>
        <v>276.86944444444441</v>
      </c>
      <c r="P821" s="164">
        <f t="shared" si="77"/>
        <v>9967.2999999999993</v>
      </c>
      <c r="Q821" s="165">
        <f t="shared" si="78"/>
        <v>4271.7000000000007</v>
      </c>
    </row>
    <row r="822" spans="1:17" s="154" customFormat="1" ht="60">
      <c r="A822" s="230">
        <v>51501</v>
      </c>
      <c r="B822" s="193" t="s">
        <v>1265</v>
      </c>
      <c r="C822" s="166" t="s">
        <v>21</v>
      </c>
      <c r="D822" s="170" t="s">
        <v>1247</v>
      </c>
      <c r="E822" s="189" t="s">
        <v>1248</v>
      </c>
      <c r="F822" s="194">
        <v>14239</v>
      </c>
      <c r="G822" s="162">
        <v>30</v>
      </c>
      <c r="H822" s="163">
        <f t="shared" si="73"/>
        <v>4271.7</v>
      </c>
      <c r="I822" s="163">
        <f t="shared" si="74"/>
        <v>9967.2999999999993</v>
      </c>
      <c r="J822" s="162">
        <v>3</v>
      </c>
      <c r="K822" s="162">
        <v>33.33</v>
      </c>
      <c r="L822" s="162">
        <f t="shared" si="75"/>
        <v>36</v>
      </c>
      <c r="M822" s="162">
        <v>36</v>
      </c>
      <c r="N822" s="162">
        <f t="shared" si="79"/>
        <v>0</v>
      </c>
      <c r="O822" s="162">
        <f t="shared" si="76"/>
        <v>276.86944444444441</v>
      </c>
      <c r="P822" s="164">
        <f t="shared" si="77"/>
        <v>9967.2999999999993</v>
      </c>
      <c r="Q822" s="165">
        <f t="shared" si="78"/>
        <v>4271.7000000000007</v>
      </c>
    </row>
    <row r="823" spans="1:17" s="154" customFormat="1" ht="24">
      <c r="A823" s="230">
        <v>51501</v>
      </c>
      <c r="B823" s="193" t="s">
        <v>1266</v>
      </c>
      <c r="C823" s="166" t="s">
        <v>21</v>
      </c>
      <c r="D823" s="170" t="s">
        <v>1247</v>
      </c>
      <c r="E823" s="189" t="s">
        <v>2324</v>
      </c>
      <c r="F823" s="194">
        <v>23200</v>
      </c>
      <c r="G823" s="162">
        <v>30</v>
      </c>
      <c r="H823" s="163">
        <f t="shared" si="73"/>
        <v>6960</v>
      </c>
      <c r="I823" s="163">
        <f t="shared" si="74"/>
        <v>16240</v>
      </c>
      <c r="J823" s="162">
        <v>3</v>
      </c>
      <c r="K823" s="162">
        <v>33.33</v>
      </c>
      <c r="L823" s="162">
        <f t="shared" si="75"/>
        <v>36</v>
      </c>
      <c r="M823" s="162">
        <v>36</v>
      </c>
      <c r="N823" s="162">
        <f t="shared" si="79"/>
        <v>0</v>
      </c>
      <c r="O823" s="162">
        <f t="shared" si="76"/>
        <v>451.11111111111109</v>
      </c>
      <c r="P823" s="164">
        <f t="shared" si="77"/>
        <v>16240</v>
      </c>
      <c r="Q823" s="165">
        <f t="shared" si="78"/>
        <v>6960</v>
      </c>
    </row>
    <row r="824" spans="1:17" s="154" customFormat="1" ht="24">
      <c r="A824" s="230">
        <v>51501</v>
      </c>
      <c r="B824" s="193" t="s">
        <v>2321</v>
      </c>
      <c r="C824" s="166" t="s">
        <v>21</v>
      </c>
      <c r="D824" s="248">
        <v>39258</v>
      </c>
      <c r="E824" s="189" t="s">
        <v>2320</v>
      </c>
      <c r="F824" s="194">
        <v>0</v>
      </c>
      <c r="G824" s="162">
        <v>30</v>
      </c>
      <c r="H824" s="163">
        <f t="shared" si="73"/>
        <v>0</v>
      </c>
      <c r="I824" s="163">
        <f t="shared" si="74"/>
        <v>0</v>
      </c>
      <c r="J824" s="162">
        <v>3</v>
      </c>
      <c r="K824" s="162">
        <v>33.33</v>
      </c>
      <c r="L824" s="162">
        <f t="shared" si="75"/>
        <v>36</v>
      </c>
      <c r="M824" s="162">
        <v>36</v>
      </c>
      <c r="N824" s="162">
        <v>0</v>
      </c>
      <c r="O824" s="162">
        <f t="shared" si="76"/>
        <v>0</v>
      </c>
      <c r="P824" s="164">
        <f t="shared" si="77"/>
        <v>0</v>
      </c>
      <c r="Q824" s="165">
        <f t="shared" si="78"/>
        <v>0</v>
      </c>
    </row>
    <row r="825" spans="1:17" s="154" customFormat="1">
      <c r="A825" s="230">
        <v>51501</v>
      </c>
      <c r="B825" s="193" t="s">
        <v>2322</v>
      </c>
      <c r="C825" s="166" t="s">
        <v>21</v>
      </c>
      <c r="D825" s="248">
        <v>39092</v>
      </c>
      <c r="E825" s="189" t="s">
        <v>2323</v>
      </c>
      <c r="F825" s="194">
        <v>16215</v>
      </c>
      <c r="G825" s="162">
        <v>30</v>
      </c>
      <c r="H825" s="163">
        <f t="shared" si="73"/>
        <v>4864.5</v>
      </c>
      <c r="I825" s="163">
        <f t="shared" si="74"/>
        <v>11350.5</v>
      </c>
      <c r="J825" s="162">
        <v>3</v>
      </c>
      <c r="K825" s="162">
        <v>33.33</v>
      </c>
      <c r="L825" s="162">
        <f t="shared" si="75"/>
        <v>36</v>
      </c>
      <c r="M825" s="162">
        <v>36</v>
      </c>
      <c r="N825" s="162">
        <v>0</v>
      </c>
      <c r="O825" s="162">
        <f t="shared" si="76"/>
        <v>315.29166666666669</v>
      </c>
      <c r="P825" s="164">
        <f t="shared" si="77"/>
        <v>11350.5</v>
      </c>
      <c r="Q825" s="165">
        <f t="shared" si="78"/>
        <v>4864.5</v>
      </c>
    </row>
    <row r="826" spans="1:17" s="154" customFormat="1" ht="24">
      <c r="A826" s="230">
        <v>51501</v>
      </c>
      <c r="B826" s="261" t="s">
        <v>2319</v>
      </c>
      <c r="C826" s="254" t="s">
        <v>21</v>
      </c>
      <c r="D826" s="262" t="s">
        <v>2325</v>
      </c>
      <c r="E826" s="263" t="s">
        <v>2316</v>
      </c>
      <c r="F826" s="264">
        <v>10025.879999999999</v>
      </c>
      <c r="G826" s="257">
        <v>30</v>
      </c>
      <c r="H826" s="258">
        <f t="shared" si="73"/>
        <v>3007.7639999999997</v>
      </c>
      <c r="I826" s="258">
        <f t="shared" si="74"/>
        <v>7018.116</v>
      </c>
      <c r="J826" s="257">
        <v>3</v>
      </c>
      <c r="K826" s="257">
        <v>33.33</v>
      </c>
      <c r="L826" s="257">
        <f t="shared" si="75"/>
        <v>36</v>
      </c>
      <c r="M826" s="257">
        <v>36</v>
      </c>
      <c r="N826" s="257">
        <v>0</v>
      </c>
      <c r="O826" s="257">
        <f t="shared" si="76"/>
        <v>194.94766666666666</v>
      </c>
      <c r="P826" s="259">
        <f t="shared" si="77"/>
        <v>7018.116</v>
      </c>
      <c r="Q826" s="260">
        <f t="shared" si="78"/>
        <v>3007.7639999999992</v>
      </c>
    </row>
    <row r="827" spans="1:17" s="154" customFormat="1" ht="24">
      <c r="A827" s="230">
        <v>51501</v>
      </c>
      <c r="B827" s="261" t="s">
        <v>2317</v>
      </c>
      <c r="C827" s="254" t="s">
        <v>21</v>
      </c>
      <c r="D827" s="262" t="s">
        <v>2325</v>
      </c>
      <c r="E827" s="263" t="s">
        <v>2326</v>
      </c>
      <c r="F827" s="264">
        <v>145991.79999999999</v>
      </c>
      <c r="G827" s="257">
        <v>30</v>
      </c>
      <c r="H827" s="258">
        <f t="shared" si="73"/>
        <v>43797.539999999994</v>
      </c>
      <c r="I827" s="258">
        <f t="shared" si="74"/>
        <v>102194.26</v>
      </c>
      <c r="J827" s="257">
        <v>3</v>
      </c>
      <c r="K827" s="257">
        <v>33.33</v>
      </c>
      <c r="L827" s="257">
        <f t="shared" si="75"/>
        <v>36</v>
      </c>
      <c r="M827" s="257">
        <v>36</v>
      </c>
      <c r="N827" s="257">
        <v>0</v>
      </c>
      <c r="O827" s="257">
        <f t="shared" si="76"/>
        <v>2838.7294444444442</v>
      </c>
      <c r="P827" s="259">
        <f t="shared" si="77"/>
        <v>102194.26</v>
      </c>
      <c r="Q827" s="260">
        <f t="shared" si="78"/>
        <v>43797.539999999994</v>
      </c>
    </row>
    <row r="828" spans="1:17" s="154" customFormat="1" ht="24">
      <c r="A828" s="230">
        <v>51501</v>
      </c>
      <c r="B828" s="261" t="s">
        <v>2318</v>
      </c>
      <c r="C828" s="254" t="s">
        <v>21</v>
      </c>
      <c r="D828" s="262" t="s">
        <v>2325</v>
      </c>
      <c r="E828" s="263" t="s">
        <v>2327</v>
      </c>
      <c r="F828" s="264">
        <v>27782</v>
      </c>
      <c r="G828" s="257">
        <v>30</v>
      </c>
      <c r="H828" s="258">
        <f t="shared" si="73"/>
        <v>8334.6</v>
      </c>
      <c r="I828" s="258">
        <f t="shared" si="74"/>
        <v>19447.400000000001</v>
      </c>
      <c r="J828" s="257">
        <v>3</v>
      </c>
      <c r="K828" s="257">
        <v>33.33</v>
      </c>
      <c r="L828" s="257">
        <f t="shared" si="75"/>
        <v>36</v>
      </c>
      <c r="M828" s="257">
        <v>36</v>
      </c>
      <c r="N828" s="257">
        <v>0</v>
      </c>
      <c r="O828" s="257">
        <f t="shared" si="76"/>
        <v>540.20555555555563</v>
      </c>
      <c r="P828" s="259">
        <f t="shared" si="77"/>
        <v>19447.400000000001</v>
      </c>
      <c r="Q828" s="260">
        <f t="shared" si="78"/>
        <v>8334.5999999999985</v>
      </c>
    </row>
    <row r="829" spans="1:17" s="154" customFormat="1">
      <c r="A829" s="231">
        <v>51901</v>
      </c>
      <c r="B829" s="169" t="s">
        <v>1267</v>
      </c>
      <c r="C829" s="166" t="s">
        <v>21</v>
      </c>
      <c r="D829" s="169" t="s">
        <v>1268</v>
      </c>
      <c r="E829" s="167" t="s">
        <v>1269</v>
      </c>
      <c r="F829" s="194">
        <v>2295</v>
      </c>
      <c r="G829" s="162">
        <v>30</v>
      </c>
      <c r="H829" s="163">
        <f t="shared" si="73"/>
        <v>688.5</v>
      </c>
      <c r="I829" s="163">
        <f t="shared" si="74"/>
        <v>1606.5</v>
      </c>
      <c r="J829" s="162">
        <v>10</v>
      </c>
      <c r="K829" s="162">
        <v>10</v>
      </c>
      <c r="L829" s="162">
        <f t="shared" si="75"/>
        <v>120</v>
      </c>
      <c r="M829" s="162">
        <v>120</v>
      </c>
      <c r="N829" s="162">
        <v>0</v>
      </c>
      <c r="O829" s="162">
        <f t="shared" si="76"/>
        <v>13.387499999999999</v>
      </c>
      <c r="P829" s="164">
        <f t="shared" si="77"/>
        <v>1606.5</v>
      </c>
      <c r="Q829" s="165">
        <f t="shared" si="78"/>
        <v>688.5</v>
      </c>
    </row>
    <row r="830" spans="1:17" s="154" customFormat="1">
      <c r="A830" s="231">
        <v>51901</v>
      </c>
      <c r="B830" s="177" t="s">
        <v>1270</v>
      </c>
      <c r="C830" s="166" t="s">
        <v>21</v>
      </c>
      <c r="D830" s="177" t="s">
        <v>1271</v>
      </c>
      <c r="E830" s="176" t="s">
        <v>1272</v>
      </c>
      <c r="F830" s="171">
        <v>516.26</v>
      </c>
      <c r="G830" s="162">
        <v>30</v>
      </c>
      <c r="H830" s="163">
        <f t="shared" si="73"/>
        <v>154.87799999999999</v>
      </c>
      <c r="I830" s="163">
        <f t="shared" si="74"/>
        <v>361.38200000000001</v>
      </c>
      <c r="J830" s="162">
        <v>10</v>
      </c>
      <c r="K830" s="162">
        <v>10</v>
      </c>
      <c r="L830" s="162">
        <f t="shared" si="75"/>
        <v>120</v>
      </c>
      <c r="M830" s="162">
        <v>120</v>
      </c>
      <c r="N830" s="162">
        <v>0</v>
      </c>
      <c r="O830" s="162">
        <f t="shared" si="76"/>
        <v>3.0115166666666666</v>
      </c>
      <c r="P830" s="164">
        <f t="shared" si="77"/>
        <v>361.38200000000001</v>
      </c>
      <c r="Q830" s="165">
        <f t="shared" si="78"/>
        <v>154.87799999999999</v>
      </c>
    </row>
    <row r="831" spans="1:17" s="154" customFormat="1">
      <c r="A831" s="231">
        <v>51901</v>
      </c>
      <c r="B831" s="169" t="s">
        <v>1273</v>
      </c>
      <c r="C831" s="166" t="s">
        <v>21</v>
      </c>
      <c r="D831" s="166" t="s">
        <v>1274</v>
      </c>
      <c r="E831" s="167" t="s">
        <v>1275</v>
      </c>
      <c r="F831" s="168">
        <v>548.29</v>
      </c>
      <c r="G831" s="162">
        <v>30</v>
      </c>
      <c r="H831" s="163">
        <f t="shared" si="73"/>
        <v>164.48699999999999</v>
      </c>
      <c r="I831" s="163">
        <f t="shared" si="74"/>
        <v>383.803</v>
      </c>
      <c r="J831" s="162">
        <v>10</v>
      </c>
      <c r="K831" s="162">
        <v>10</v>
      </c>
      <c r="L831" s="162">
        <f t="shared" si="75"/>
        <v>120</v>
      </c>
      <c r="M831" s="162">
        <v>120</v>
      </c>
      <c r="N831" s="162">
        <v>0</v>
      </c>
      <c r="O831" s="162">
        <f t="shared" si="76"/>
        <v>3.1983583333333332</v>
      </c>
      <c r="P831" s="164">
        <f t="shared" si="77"/>
        <v>383.803</v>
      </c>
      <c r="Q831" s="165">
        <f t="shared" si="78"/>
        <v>164.48699999999997</v>
      </c>
    </row>
    <row r="832" spans="1:17" s="154" customFormat="1" ht="24">
      <c r="A832" s="231">
        <v>51901</v>
      </c>
      <c r="B832" s="166" t="s">
        <v>1276</v>
      </c>
      <c r="C832" s="166" t="s">
        <v>21</v>
      </c>
      <c r="D832" s="166" t="s">
        <v>1277</v>
      </c>
      <c r="E832" s="167" t="s">
        <v>1278</v>
      </c>
      <c r="F832" s="168">
        <v>3250.08</v>
      </c>
      <c r="G832" s="162">
        <v>30</v>
      </c>
      <c r="H832" s="163">
        <f t="shared" si="73"/>
        <v>975.02399999999989</v>
      </c>
      <c r="I832" s="163">
        <f t="shared" si="74"/>
        <v>2275.056</v>
      </c>
      <c r="J832" s="162">
        <v>10</v>
      </c>
      <c r="K832" s="162">
        <v>10</v>
      </c>
      <c r="L832" s="162">
        <f t="shared" si="75"/>
        <v>120</v>
      </c>
      <c r="M832" s="162">
        <v>120</v>
      </c>
      <c r="N832" s="162">
        <v>0</v>
      </c>
      <c r="O832" s="162">
        <f t="shared" si="76"/>
        <v>18.9588</v>
      </c>
      <c r="P832" s="164">
        <f t="shared" si="77"/>
        <v>2275.056</v>
      </c>
      <c r="Q832" s="165">
        <f t="shared" si="78"/>
        <v>975.02399999999989</v>
      </c>
    </row>
    <row r="833" spans="1:17" s="154" customFormat="1" ht="24">
      <c r="A833" s="231">
        <v>51901</v>
      </c>
      <c r="B833" s="166" t="s">
        <v>1279</v>
      </c>
      <c r="C833" s="166" t="s">
        <v>21</v>
      </c>
      <c r="D833" s="166" t="s">
        <v>1280</v>
      </c>
      <c r="E833" s="167" t="s">
        <v>1281</v>
      </c>
      <c r="F833" s="168">
        <v>3219</v>
      </c>
      <c r="G833" s="162">
        <v>30</v>
      </c>
      <c r="H833" s="163">
        <f t="shared" si="73"/>
        <v>965.69999999999993</v>
      </c>
      <c r="I833" s="163">
        <f t="shared" si="74"/>
        <v>2253.3000000000002</v>
      </c>
      <c r="J833" s="162">
        <v>10</v>
      </c>
      <c r="K833" s="162">
        <v>10</v>
      </c>
      <c r="L833" s="162">
        <f t="shared" si="75"/>
        <v>120</v>
      </c>
      <c r="M833" s="162">
        <v>120</v>
      </c>
      <c r="N833" s="162">
        <v>0</v>
      </c>
      <c r="O833" s="162">
        <f t="shared" si="76"/>
        <v>18.7775</v>
      </c>
      <c r="P833" s="164">
        <f t="shared" si="77"/>
        <v>2253.3000000000002</v>
      </c>
      <c r="Q833" s="165">
        <f t="shared" si="78"/>
        <v>965.69999999999982</v>
      </c>
    </row>
    <row r="834" spans="1:17" s="154" customFormat="1">
      <c r="A834" s="231">
        <v>51901</v>
      </c>
      <c r="B834" s="166" t="s">
        <v>1282</v>
      </c>
      <c r="C834" s="166" t="s">
        <v>21</v>
      </c>
      <c r="D834" s="166" t="s">
        <v>22</v>
      </c>
      <c r="E834" s="167" t="s">
        <v>1283</v>
      </c>
      <c r="F834" s="168">
        <v>1</v>
      </c>
      <c r="G834" s="162">
        <v>30</v>
      </c>
      <c r="H834" s="163">
        <f t="shared" si="73"/>
        <v>0.3</v>
      </c>
      <c r="I834" s="163">
        <f t="shared" si="74"/>
        <v>0.7</v>
      </c>
      <c r="J834" s="162">
        <v>10</v>
      </c>
      <c r="K834" s="162">
        <v>10</v>
      </c>
      <c r="L834" s="162">
        <f t="shared" si="75"/>
        <v>120</v>
      </c>
      <c r="M834" s="162">
        <v>120</v>
      </c>
      <c r="N834" s="162">
        <v>0</v>
      </c>
      <c r="O834" s="162">
        <f t="shared" si="76"/>
        <v>5.8333333333333327E-3</v>
      </c>
      <c r="P834" s="164">
        <f t="shared" si="77"/>
        <v>0.7</v>
      </c>
      <c r="Q834" s="165">
        <f t="shared" si="78"/>
        <v>0.30000000000000004</v>
      </c>
    </row>
    <row r="835" spans="1:17" s="154" customFormat="1">
      <c r="A835" s="231">
        <v>51901</v>
      </c>
      <c r="B835" s="169" t="s">
        <v>1284</v>
      </c>
      <c r="C835" s="166" t="s">
        <v>21</v>
      </c>
      <c r="D835" s="166" t="s">
        <v>1285</v>
      </c>
      <c r="E835" s="167" t="s">
        <v>1286</v>
      </c>
      <c r="F835" s="168">
        <v>2187</v>
      </c>
      <c r="G835" s="162">
        <v>30</v>
      </c>
      <c r="H835" s="163">
        <f t="shared" si="73"/>
        <v>656.1</v>
      </c>
      <c r="I835" s="163">
        <f t="shared" si="74"/>
        <v>1530.9</v>
      </c>
      <c r="J835" s="162">
        <v>10</v>
      </c>
      <c r="K835" s="162">
        <v>10</v>
      </c>
      <c r="L835" s="162">
        <f t="shared" si="75"/>
        <v>120</v>
      </c>
      <c r="M835" s="162">
        <v>120</v>
      </c>
      <c r="N835" s="162">
        <v>0</v>
      </c>
      <c r="O835" s="162">
        <f t="shared" si="76"/>
        <v>12.7575</v>
      </c>
      <c r="P835" s="164">
        <f t="shared" si="77"/>
        <v>1530.9</v>
      </c>
      <c r="Q835" s="165">
        <f t="shared" si="78"/>
        <v>656.09999999999991</v>
      </c>
    </row>
    <row r="836" spans="1:17" s="154" customFormat="1">
      <c r="A836" s="231">
        <v>51901</v>
      </c>
      <c r="B836" s="169" t="s">
        <v>1287</v>
      </c>
      <c r="C836" s="166" t="s">
        <v>21</v>
      </c>
      <c r="D836" s="169" t="s">
        <v>22</v>
      </c>
      <c r="E836" s="167" t="s">
        <v>1288</v>
      </c>
      <c r="F836" s="168">
        <v>3.3</v>
      </c>
      <c r="G836" s="162">
        <v>30</v>
      </c>
      <c r="H836" s="163">
        <f t="shared" si="73"/>
        <v>0.98999999999999988</v>
      </c>
      <c r="I836" s="163">
        <f t="shared" si="74"/>
        <v>2.31</v>
      </c>
      <c r="J836" s="162">
        <v>10</v>
      </c>
      <c r="K836" s="162">
        <v>10</v>
      </c>
      <c r="L836" s="162">
        <f t="shared" si="75"/>
        <v>120</v>
      </c>
      <c r="M836" s="162">
        <v>120</v>
      </c>
      <c r="N836" s="162">
        <v>0</v>
      </c>
      <c r="O836" s="162">
        <f t="shared" si="76"/>
        <v>1.925E-2</v>
      </c>
      <c r="P836" s="164">
        <f t="shared" si="77"/>
        <v>2.31</v>
      </c>
      <c r="Q836" s="165">
        <f t="shared" si="78"/>
        <v>0.98999999999999977</v>
      </c>
    </row>
    <row r="837" spans="1:17" s="154" customFormat="1">
      <c r="A837" s="231">
        <v>51901</v>
      </c>
      <c r="B837" s="166" t="s">
        <v>1289</v>
      </c>
      <c r="C837" s="166" t="s">
        <v>21</v>
      </c>
      <c r="D837" s="169" t="s">
        <v>22</v>
      </c>
      <c r="E837" s="167" t="s">
        <v>1290</v>
      </c>
      <c r="F837" s="168">
        <v>1</v>
      </c>
      <c r="G837" s="162">
        <v>30</v>
      </c>
      <c r="H837" s="163">
        <f t="shared" si="73"/>
        <v>0.3</v>
      </c>
      <c r="I837" s="163">
        <f t="shared" si="74"/>
        <v>0.7</v>
      </c>
      <c r="J837" s="162">
        <v>10</v>
      </c>
      <c r="K837" s="162">
        <v>10</v>
      </c>
      <c r="L837" s="162">
        <f t="shared" si="75"/>
        <v>120</v>
      </c>
      <c r="M837" s="162">
        <v>120</v>
      </c>
      <c r="N837" s="162">
        <v>0</v>
      </c>
      <c r="O837" s="162">
        <f t="shared" si="76"/>
        <v>5.8333333333333327E-3</v>
      </c>
      <c r="P837" s="164">
        <f t="shared" si="77"/>
        <v>0.7</v>
      </c>
      <c r="Q837" s="165">
        <f t="shared" si="78"/>
        <v>0.30000000000000004</v>
      </c>
    </row>
    <row r="838" spans="1:17" s="154" customFormat="1">
      <c r="A838" s="231">
        <v>51901</v>
      </c>
      <c r="B838" s="166" t="s">
        <v>1291</v>
      </c>
      <c r="C838" s="166" t="s">
        <v>21</v>
      </c>
      <c r="D838" s="169" t="s">
        <v>1292</v>
      </c>
      <c r="E838" s="167" t="s">
        <v>1293</v>
      </c>
      <c r="F838" s="168">
        <v>219.99</v>
      </c>
      <c r="G838" s="162">
        <v>30</v>
      </c>
      <c r="H838" s="163">
        <f t="shared" si="73"/>
        <v>65.997</v>
      </c>
      <c r="I838" s="163">
        <f t="shared" si="74"/>
        <v>153.99299999999999</v>
      </c>
      <c r="J838" s="162">
        <v>10</v>
      </c>
      <c r="K838" s="162">
        <v>10</v>
      </c>
      <c r="L838" s="162">
        <f t="shared" si="75"/>
        <v>120</v>
      </c>
      <c r="M838" s="162">
        <v>120</v>
      </c>
      <c r="N838" s="162">
        <v>0</v>
      </c>
      <c r="O838" s="162">
        <f t="shared" si="76"/>
        <v>1.2832749999999999</v>
      </c>
      <c r="P838" s="164">
        <f t="shared" si="77"/>
        <v>153.99299999999999</v>
      </c>
      <c r="Q838" s="165">
        <f t="shared" si="78"/>
        <v>65.997000000000014</v>
      </c>
    </row>
    <row r="839" spans="1:17" s="154" customFormat="1">
      <c r="A839" s="231">
        <v>51901</v>
      </c>
      <c r="B839" s="166" t="s">
        <v>1294</v>
      </c>
      <c r="C839" s="166" t="s">
        <v>21</v>
      </c>
      <c r="D839" s="169" t="s">
        <v>1292</v>
      </c>
      <c r="E839" s="167" t="s">
        <v>1293</v>
      </c>
      <c r="F839" s="168">
        <v>219.99</v>
      </c>
      <c r="G839" s="162">
        <v>30</v>
      </c>
      <c r="H839" s="163">
        <f t="shared" si="73"/>
        <v>65.997</v>
      </c>
      <c r="I839" s="163">
        <f t="shared" si="74"/>
        <v>153.99299999999999</v>
      </c>
      <c r="J839" s="162">
        <v>10</v>
      </c>
      <c r="K839" s="162">
        <v>10</v>
      </c>
      <c r="L839" s="162">
        <f t="shared" si="75"/>
        <v>120</v>
      </c>
      <c r="M839" s="162">
        <v>120</v>
      </c>
      <c r="N839" s="162">
        <v>0</v>
      </c>
      <c r="O839" s="162">
        <f t="shared" si="76"/>
        <v>1.2832749999999999</v>
      </c>
      <c r="P839" s="164">
        <f t="shared" si="77"/>
        <v>153.99299999999999</v>
      </c>
      <c r="Q839" s="165">
        <f t="shared" si="78"/>
        <v>65.997000000000014</v>
      </c>
    </row>
    <row r="840" spans="1:17" s="154" customFormat="1">
      <c r="A840" s="231">
        <v>51901</v>
      </c>
      <c r="B840" s="166" t="s">
        <v>1295</v>
      </c>
      <c r="C840" s="166" t="s">
        <v>21</v>
      </c>
      <c r="D840" s="169" t="s">
        <v>1292</v>
      </c>
      <c r="E840" s="167" t="s">
        <v>1293</v>
      </c>
      <c r="F840" s="168">
        <v>219.99</v>
      </c>
      <c r="G840" s="162">
        <v>30</v>
      </c>
      <c r="H840" s="163">
        <f t="shared" si="73"/>
        <v>65.997</v>
      </c>
      <c r="I840" s="163">
        <f t="shared" si="74"/>
        <v>153.99299999999999</v>
      </c>
      <c r="J840" s="162">
        <v>10</v>
      </c>
      <c r="K840" s="162">
        <v>10</v>
      </c>
      <c r="L840" s="162">
        <f t="shared" si="75"/>
        <v>120</v>
      </c>
      <c r="M840" s="162">
        <v>120</v>
      </c>
      <c r="N840" s="162">
        <v>0</v>
      </c>
      <c r="O840" s="162">
        <f t="shared" si="76"/>
        <v>1.2832749999999999</v>
      </c>
      <c r="P840" s="164">
        <f t="shared" si="77"/>
        <v>153.99299999999999</v>
      </c>
      <c r="Q840" s="165">
        <f t="shared" si="78"/>
        <v>65.997000000000014</v>
      </c>
    </row>
    <row r="841" spans="1:17" s="154" customFormat="1">
      <c r="A841" s="231">
        <v>51901</v>
      </c>
      <c r="B841" s="166" t="s">
        <v>1296</v>
      </c>
      <c r="C841" s="166" t="s">
        <v>21</v>
      </c>
      <c r="D841" s="169" t="s">
        <v>1292</v>
      </c>
      <c r="E841" s="167" t="s">
        <v>1293</v>
      </c>
      <c r="F841" s="168">
        <v>219.99</v>
      </c>
      <c r="G841" s="162">
        <v>30</v>
      </c>
      <c r="H841" s="163">
        <f t="shared" si="73"/>
        <v>65.997</v>
      </c>
      <c r="I841" s="163">
        <f t="shared" si="74"/>
        <v>153.99299999999999</v>
      </c>
      <c r="J841" s="162">
        <v>10</v>
      </c>
      <c r="K841" s="162">
        <v>10</v>
      </c>
      <c r="L841" s="162">
        <f t="shared" si="75"/>
        <v>120</v>
      </c>
      <c r="M841" s="162">
        <v>120</v>
      </c>
      <c r="N841" s="162">
        <v>0</v>
      </c>
      <c r="O841" s="162">
        <f t="shared" si="76"/>
        <v>1.2832749999999999</v>
      </c>
      <c r="P841" s="164">
        <f t="shared" si="77"/>
        <v>153.99299999999999</v>
      </c>
      <c r="Q841" s="165">
        <f t="shared" si="78"/>
        <v>65.997000000000014</v>
      </c>
    </row>
    <row r="842" spans="1:17" s="154" customFormat="1">
      <c r="A842" s="231">
        <v>51901</v>
      </c>
      <c r="B842" s="166" t="s">
        <v>1297</v>
      </c>
      <c r="C842" s="166" t="s">
        <v>21</v>
      </c>
      <c r="D842" s="169" t="s">
        <v>1292</v>
      </c>
      <c r="E842" s="167" t="s">
        <v>1293</v>
      </c>
      <c r="F842" s="168">
        <v>219.99</v>
      </c>
      <c r="G842" s="162">
        <v>30</v>
      </c>
      <c r="H842" s="163">
        <f t="shared" si="73"/>
        <v>65.997</v>
      </c>
      <c r="I842" s="163">
        <f t="shared" si="74"/>
        <v>153.99299999999999</v>
      </c>
      <c r="J842" s="162">
        <v>10</v>
      </c>
      <c r="K842" s="162">
        <v>10</v>
      </c>
      <c r="L842" s="162">
        <f t="shared" si="75"/>
        <v>120</v>
      </c>
      <c r="M842" s="162">
        <v>120</v>
      </c>
      <c r="N842" s="162">
        <v>0</v>
      </c>
      <c r="O842" s="162">
        <f t="shared" si="76"/>
        <v>1.2832749999999999</v>
      </c>
      <c r="P842" s="164">
        <f t="shared" si="77"/>
        <v>153.99299999999999</v>
      </c>
      <c r="Q842" s="165">
        <f t="shared" si="78"/>
        <v>65.997000000000014</v>
      </c>
    </row>
    <row r="843" spans="1:17" s="154" customFormat="1">
      <c r="A843" s="231">
        <v>51901</v>
      </c>
      <c r="B843" s="166" t="s">
        <v>1298</v>
      </c>
      <c r="C843" s="166" t="s">
        <v>21</v>
      </c>
      <c r="D843" s="169" t="s">
        <v>1292</v>
      </c>
      <c r="E843" s="167" t="s">
        <v>1293</v>
      </c>
      <c r="F843" s="168">
        <v>219.99</v>
      </c>
      <c r="G843" s="162">
        <v>30</v>
      </c>
      <c r="H843" s="163">
        <f t="shared" ref="H843" si="80">F843*G843%</f>
        <v>65.997</v>
      </c>
      <c r="I843" s="163">
        <f t="shared" ref="I843" si="81">F843-H843</f>
        <v>153.99299999999999</v>
      </c>
      <c r="J843" s="162">
        <v>10</v>
      </c>
      <c r="K843" s="162">
        <v>10</v>
      </c>
      <c r="L843" s="162">
        <f t="shared" ref="L843:L906" si="82">J843*12</f>
        <v>120</v>
      </c>
      <c r="M843" s="162">
        <v>120</v>
      </c>
      <c r="N843" s="162">
        <v>0</v>
      </c>
      <c r="O843" s="162">
        <f t="shared" si="76"/>
        <v>1.2832749999999999</v>
      </c>
      <c r="P843" s="164">
        <f t="shared" ref="P843" si="83">O843*M843</f>
        <v>153.99299999999999</v>
      </c>
      <c r="Q843" s="165">
        <f t="shared" ref="Q843:Q906" si="84">F843-P843</f>
        <v>65.997000000000014</v>
      </c>
    </row>
    <row r="844" spans="1:17" s="154" customFormat="1">
      <c r="A844" s="231">
        <v>51901</v>
      </c>
      <c r="B844" s="166" t="s">
        <v>1299</v>
      </c>
      <c r="C844" s="166" t="s">
        <v>21</v>
      </c>
      <c r="D844" s="169" t="s">
        <v>1292</v>
      </c>
      <c r="E844" s="167" t="s">
        <v>1293</v>
      </c>
      <c r="F844" s="168">
        <v>219.99</v>
      </c>
      <c r="G844" s="162">
        <v>30</v>
      </c>
      <c r="H844" s="163">
        <f t="shared" ref="H844:H907" si="85">F844*G844%</f>
        <v>65.997</v>
      </c>
      <c r="I844" s="163">
        <f t="shared" ref="I844:I907" si="86">F844-H844</f>
        <v>153.99299999999999</v>
      </c>
      <c r="J844" s="162">
        <v>10</v>
      </c>
      <c r="K844" s="162">
        <v>10</v>
      </c>
      <c r="L844" s="162">
        <f t="shared" si="82"/>
        <v>120</v>
      </c>
      <c r="M844" s="162">
        <v>120</v>
      </c>
      <c r="N844" s="162">
        <v>0</v>
      </c>
      <c r="O844" s="162">
        <f t="shared" ref="O844:O907" si="87">I844/L844</f>
        <v>1.2832749999999999</v>
      </c>
      <c r="P844" s="164">
        <f t="shared" ref="P844:P907" si="88">O844*M844</f>
        <v>153.99299999999999</v>
      </c>
      <c r="Q844" s="165">
        <f t="shared" si="84"/>
        <v>65.997000000000014</v>
      </c>
    </row>
    <row r="845" spans="1:17" s="154" customFormat="1">
      <c r="A845" s="231">
        <v>51901</v>
      </c>
      <c r="B845" s="166" t="s">
        <v>1300</v>
      </c>
      <c r="C845" s="166" t="s">
        <v>21</v>
      </c>
      <c r="D845" s="169" t="s">
        <v>1292</v>
      </c>
      <c r="E845" s="167" t="s">
        <v>1293</v>
      </c>
      <c r="F845" s="168">
        <v>1</v>
      </c>
      <c r="G845" s="162">
        <v>30</v>
      </c>
      <c r="H845" s="163">
        <f t="shared" si="85"/>
        <v>0.3</v>
      </c>
      <c r="I845" s="163">
        <f t="shared" si="86"/>
        <v>0.7</v>
      </c>
      <c r="J845" s="162">
        <v>10</v>
      </c>
      <c r="K845" s="162">
        <v>10</v>
      </c>
      <c r="L845" s="162">
        <f t="shared" si="82"/>
        <v>120</v>
      </c>
      <c r="M845" s="162">
        <v>120</v>
      </c>
      <c r="N845" s="162">
        <v>0</v>
      </c>
      <c r="O845" s="162">
        <f t="shared" si="87"/>
        <v>5.8333333333333327E-3</v>
      </c>
      <c r="P845" s="164">
        <f t="shared" si="88"/>
        <v>0.7</v>
      </c>
      <c r="Q845" s="165">
        <f t="shared" si="84"/>
        <v>0.30000000000000004</v>
      </c>
    </row>
    <row r="846" spans="1:17" s="154" customFormat="1">
      <c r="A846" s="231">
        <v>51901</v>
      </c>
      <c r="B846" s="166" t="s">
        <v>1301</v>
      </c>
      <c r="C846" s="166" t="s">
        <v>21</v>
      </c>
      <c r="D846" s="166" t="s">
        <v>22</v>
      </c>
      <c r="E846" s="167" t="s">
        <v>1302</v>
      </c>
      <c r="F846" s="168">
        <v>89.24</v>
      </c>
      <c r="G846" s="162">
        <v>30</v>
      </c>
      <c r="H846" s="163">
        <f t="shared" si="85"/>
        <v>26.771999999999998</v>
      </c>
      <c r="I846" s="163">
        <f t="shared" si="86"/>
        <v>62.467999999999996</v>
      </c>
      <c r="J846" s="162">
        <v>10</v>
      </c>
      <c r="K846" s="162">
        <v>10</v>
      </c>
      <c r="L846" s="162">
        <f t="shared" si="82"/>
        <v>120</v>
      </c>
      <c r="M846" s="162">
        <v>120</v>
      </c>
      <c r="N846" s="162">
        <v>0</v>
      </c>
      <c r="O846" s="162">
        <f t="shared" si="87"/>
        <v>0.52056666666666662</v>
      </c>
      <c r="P846" s="164">
        <f t="shared" si="88"/>
        <v>62.467999999999996</v>
      </c>
      <c r="Q846" s="165">
        <f t="shared" si="84"/>
        <v>26.771999999999998</v>
      </c>
    </row>
    <row r="847" spans="1:17" s="154" customFormat="1">
      <c r="A847" s="231">
        <v>51901</v>
      </c>
      <c r="B847" s="166" t="s">
        <v>1303</v>
      </c>
      <c r="C847" s="166" t="s">
        <v>21</v>
      </c>
      <c r="D847" s="166" t="s">
        <v>1304</v>
      </c>
      <c r="E847" s="167" t="s">
        <v>1305</v>
      </c>
      <c r="F847" s="168">
        <v>2389.79</v>
      </c>
      <c r="G847" s="162">
        <v>30</v>
      </c>
      <c r="H847" s="163">
        <f t="shared" si="85"/>
        <v>716.93700000000001</v>
      </c>
      <c r="I847" s="163">
        <f t="shared" si="86"/>
        <v>1672.8530000000001</v>
      </c>
      <c r="J847" s="162">
        <v>10</v>
      </c>
      <c r="K847" s="162">
        <v>10</v>
      </c>
      <c r="L847" s="162">
        <f t="shared" si="82"/>
        <v>120</v>
      </c>
      <c r="M847" s="162">
        <v>120</v>
      </c>
      <c r="N847" s="162">
        <v>0</v>
      </c>
      <c r="O847" s="162">
        <f t="shared" si="87"/>
        <v>13.940441666666667</v>
      </c>
      <c r="P847" s="164">
        <f t="shared" si="88"/>
        <v>1672.8530000000001</v>
      </c>
      <c r="Q847" s="165">
        <f t="shared" si="84"/>
        <v>716.9369999999999</v>
      </c>
    </row>
    <row r="848" spans="1:17" s="154" customFormat="1">
      <c r="A848" s="231">
        <v>51901</v>
      </c>
      <c r="B848" s="166" t="s">
        <v>1306</v>
      </c>
      <c r="C848" s="166" t="s">
        <v>21</v>
      </c>
      <c r="D848" s="169" t="s">
        <v>1307</v>
      </c>
      <c r="E848" s="167" t="s">
        <v>1290</v>
      </c>
      <c r="F848" s="168">
        <v>2809.33</v>
      </c>
      <c r="G848" s="162">
        <v>30</v>
      </c>
      <c r="H848" s="163">
        <f t="shared" si="85"/>
        <v>842.79899999999998</v>
      </c>
      <c r="I848" s="163">
        <f t="shared" si="86"/>
        <v>1966.5309999999999</v>
      </c>
      <c r="J848" s="162">
        <v>10</v>
      </c>
      <c r="K848" s="162">
        <v>10</v>
      </c>
      <c r="L848" s="162">
        <f t="shared" si="82"/>
        <v>120</v>
      </c>
      <c r="M848" s="162">
        <v>120</v>
      </c>
      <c r="N848" s="162">
        <v>0</v>
      </c>
      <c r="O848" s="162">
        <f t="shared" si="87"/>
        <v>16.387758333333334</v>
      </c>
      <c r="P848" s="164">
        <f t="shared" si="88"/>
        <v>1966.5310000000002</v>
      </c>
      <c r="Q848" s="165">
        <f t="shared" si="84"/>
        <v>842.79899999999975</v>
      </c>
    </row>
    <row r="849" spans="1:17" s="154" customFormat="1">
      <c r="A849" s="231">
        <v>51901</v>
      </c>
      <c r="B849" s="166" t="s">
        <v>1308</v>
      </c>
      <c r="C849" s="166" t="s">
        <v>21</v>
      </c>
      <c r="D849" s="169" t="s">
        <v>140</v>
      </c>
      <c r="E849" s="167" t="s">
        <v>1309</v>
      </c>
      <c r="F849" s="168">
        <v>243.52</v>
      </c>
      <c r="G849" s="162">
        <v>30</v>
      </c>
      <c r="H849" s="163">
        <f t="shared" si="85"/>
        <v>73.055999999999997</v>
      </c>
      <c r="I849" s="163">
        <f t="shared" si="86"/>
        <v>170.464</v>
      </c>
      <c r="J849" s="162">
        <v>10</v>
      </c>
      <c r="K849" s="162">
        <v>10</v>
      </c>
      <c r="L849" s="162">
        <f t="shared" si="82"/>
        <v>120</v>
      </c>
      <c r="M849" s="162">
        <v>120</v>
      </c>
      <c r="N849" s="162">
        <v>0</v>
      </c>
      <c r="O849" s="162">
        <f t="shared" si="87"/>
        <v>1.4205333333333334</v>
      </c>
      <c r="P849" s="164">
        <f t="shared" si="88"/>
        <v>170.464</v>
      </c>
      <c r="Q849" s="165">
        <f t="shared" si="84"/>
        <v>73.056000000000012</v>
      </c>
    </row>
    <row r="850" spans="1:17" s="154" customFormat="1">
      <c r="A850" s="231">
        <v>51901</v>
      </c>
      <c r="B850" s="166" t="s">
        <v>1310</v>
      </c>
      <c r="C850" s="166" t="s">
        <v>21</v>
      </c>
      <c r="D850" s="166" t="s">
        <v>154</v>
      </c>
      <c r="E850" s="167" t="s">
        <v>1311</v>
      </c>
      <c r="F850" s="168">
        <v>5456.75</v>
      </c>
      <c r="G850" s="162">
        <v>30</v>
      </c>
      <c r="H850" s="163">
        <f t="shared" si="85"/>
        <v>1637.0249999999999</v>
      </c>
      <c r="I850" s="163">
        <f t="shared" si="86"/>
        <v>3819.7250000000004</v>
      </c>
      <c r="J850" s="162">
        <v>10</v>
      </c>
      <c r="K850" s="162">
        <v>10</v>
      </c>
      <c r="L850" s="162">
        <f t="shared" si="82"/>
        <v>120</v>
      </c>
      <c r="M850" s="162">
        <v>120</v>
      </c>
      <c r="N850" s="162">
        <v>0</v>
      </c>
      <c r="O850" s="162">
        <f t="shared" si="87"/>
        <v>31.831041666666671</v>
      </c>
      <c r="P850" s="164">
        <f t="shared" si="88"/>
        <v>3819.7250000000004</v>
      </c>
      <c r="Q850" s="165">
        <f t="shared" si="84"/>
        <v>1637.0249999999996</v>
      </c>
    </row>
    <row r="851" spans="1:17" s="154" customFormat="1">
      <c r="A851" s="231">
        <v>51901</v>
      </c>
      <c r="B851" s="169" t="s">
        <v>1312</v>
      </c>
      <c r="C851" s="166" t="s">
        <v>21</v>
      </c>
      <c r="D851" s="169" t="s">
        <v>163</v>
      </c>
      <c r="E851" s="167" t="s">
        <v>1311</v>
      </c>
      <c r="F851" s="168">
        <v>2300</v>
      </c>
      <c r="G851" s="162">
        <v>30</v>
      </c>
      <c r="H851" s="163">
        <f t="shared" si="85"/>
        <v>690</v>
      </c>
      <c r="I851" s="163">
        <f t="shared" si="86"/>
        <v>1610</v>
      </c>
      <c r="J851" s="162">
        <v>10</v>
      </c>
      <c r="K851" s="162">
        <v>10</v>
      </c>
      <c r="L851" s="162">
        <f t="shared" si="82"/>
        <v>120</v>
      </c>
      <c r="M851" s="162">
        <v>120</v>
      </c>
      <c r="N851" s="162">
        <v>0</v>
      </c>
      <c r="O851" s="162">
        <f t="shared" si="87"/>
        <v>13.416666666666666</v>
      </c>
      <c r="P851" s="164">
        <f t="shared" si="88"/>
        <v>1610</v>
      </c>
      <c r="Q851" s="165">
        <f t="shared" si="84"/>
        <v>690</v>
      </c>
    </row>
    <row r="852" spans="1:17" s="154" customFormat="1">
      <c r="A852" s="231">
        <v>51901</v>
      </c>
      <c r="B852" s="166" t="s">
        <v>1313</v>
      </c>
      <c r="C852" s="166" t="s">
        <v>21</v>
      </c>
      <c r="D852" s="166" t="s">
        <v>171</v>
      </c>
      <c r="E852" s="167" t="s">
        <v>1314</v>
      </c>
      <c r="F852" s="168">
        <v>5451</v>
      </c>
      <c r="G852" s="162">
        <v>30</v>
      </c>
      <c r="H852" s="163">
        <f t="shared" si="85"/>
        <v>1635.3</v>
      </c>
      <c r="I852" s="163">
        <f t="shared" si="86"/>
        <v>3815.7</v>
      </c>
      <c r="J852" s="162">
        <v>10</v>
      </c>
      <c r="K852" s="162">
        <v>10</v>
      </c>
      <c r="L852" s="162">
        <f t="shared" si="82"/>
        <v>120</v>
      </c>
      <c r="M852" s="162">
        <v>120</v>
      </c>
      <c r="N852" s="162">
        <v>0</v>
      </c>
      <c r="O852" s="162">
        <f t="shared" si="87"/>
        <v>31.797499999999999</v>
      </c>
      <c r="P852" s="164">
        <f t="shared" si="88"/>
        <v>3815.7</v>
      </c>
      <c r="Q852" s="165">
        <f t="shared" si="84"/>
        <v>1635.3000000000002</v>
      </c>
    </row>
    <row r="853" spans="1:17" s="154" customFormat="1">
      <c r="A853" s="231">
        <v>51901</v>
      </c>
      <c r="B853" s="169" t="s">
        <v>1315</v>
      </c>
      <c r="C853" s="166" t="s">
        <v>21</v>
      </c>
      <c r="D853" s="169" t="s">
        <v>1316</v>
      </c>
      <c r="E853" s="167" t="s">
        <v>1317</v>
      </c>
      <c r="F853" s="168">
        <v>1498</v>
      </c>
      <c r="G853" s="162">
        <v>30</v>
      </c>
      <c r="H853" s="163">
        <f t="shared" si="85"/>
        <v>449.4</v>
      </c>
      <c r="I853" s="163">
        <f t="shared" si="86"/>
        <v>1048.5999999999999</v>
      </c>
      <c r="J853" s="162">
        <v>10</v>
      </c>
      <c r="K853" s="162">
        <v>10</v>
      </c>
      <c r="L853" s="162">
        <f t="shared" si="82"/>
        <v>120</v>
      </c>
      <c r="M853" s="162">
        <v>120</v>
      </c>
      <c r="N853" s="162">
        <v>0</v>
      </c>
      <c r="O853" s="162">
        <f t="shared" si="87"/>
        <v>8.7383333333333333</v>
      </c>
      <c r="P853" s="164">
        <f t="shared" si="88"/>
        <v>1048.5999999999999</v>
      </c>
      <c r="Q853" s="165">
        <f t="shared" si="84"/>
        <v>449.40000000000009</v>
      </c>
    </row>
    <row r="854" spans="1:17" s="154" customFormat="1">
      <c r="A854" s="231">
        <v>51901</v>
      </c>
      <c r="B854" s="166" t="s">
        <v>1318</v>
      </c>
      <c r="C854" s="166" t="s">
        <v>21</v>
      </c>
      <c r="D854" s="166" t="s">
        <v>187</v>
      </c>
      <c r="E854" s="167" t="s">
        <v>1311</v>
      </c>
      <c r="F854" s="168">
        <v>5094.5</v>
      </c>
      <c r="G854" s="162">
        <v>30</v>
      </c>
      <c r="H854" s="163">
        <f t="shared" si="85"/>
        <v>1528.35</v>
      </c>
      <c r="I854" s="163">
        <f t="shared" si="86"/>
        <v>3566.15</v>
      </c>
      <c r="J854" s="162">
        <v>10</v>
      </c>
      <c r="K854" s="162">
        <v>10</v>
      </c>
      <c r="L854" s="162">
        <f t="shared" si="82"/>
        <v>120</v>
      </c>
      <c r="M854" s="162">
        <v>120</v>
      </c>
      <c r="N854" s="162">
        <v>0</v>
      </c>
      <c r="O854" s="162">
        <f t="shared" si="87"/>
        <v>29.717916666666667</v>
      </c>
      <c r="P854" s="164">
        <f t="shared" si="88"/>
        <v>3566.15</v>
      </c>
      <c r="Q854" s="165">
        <f t="shared" si="84"/>
        <v>1528.35</v>
      </c>
    </row>
    <row r="855" spans="1:17" s="154" customFormat="1">
      <c r="A855" s="231">
        <v>51901</v>
      </c>
      <c r="B855" s="166" t="s">
        <v>1319</v>
      </c>
      <c r="C855" s="166" t="s">
        <v>21</v>
      </c>
      <c r="D855" s="166" t="s">
        <v>1320</v>
      </c>
      <c r="E855" s="167" t="s">
        <v>1321</v>
      </c>
      <c r="F855" s="168">
        <v>1552.5</v>
      </c>
      <c r="G855" s="162">
        <v>30</v>
      </c>
      <c r="H855" s="163">
        <f t="shared" si="85"/>
        <v>465.75</v>
      </c>
      <c r="I855" s="163">
        <f t="shared" si="86"/>
        <v>1086.75</v>
      </c>
      <c r="J855" s="162">
        <v>10</v>
      </c>
      <c r="K855" s="162">
        <v>10</v>
      </c>
      <c r="L855" s="162">
        <f t="shared" si="82"/>
        <v>120</v>
      </c>
      <c r="M855" s="162">
        <v>120</v>
      </c>
      <c r="N855" s="162">
        <v>0</v>
      </c>
      <c r="O855" s="162">
        <f t="shared" si="87"/>
        <v>9.0562500000000004</v>
      </c>
      <c r="P855" s="164">
        <f t="shared" si="88"/>
        <v>1086.75</v>
      </c>
      <c r="Q855" s="165">
        <f t="shared" si="84"/>
        <v>465.75</v>
      </c>
    </row>
    <row r="856" spans="1:17" s="154" customFormat="1">
      <c r="A856" s="231">
        <v>51901</v>
      </c>
      <c r="B856" s="166" t="s">
        <v>1322</v>
      </c>
      <c r="C856" s="166" t="s">
        <v>21</v>
      </c>
      <c r="D856" s="166" t="s">
        <v>1323</v>
      </c>
      <c r="E856" s="167" t="s">
        <v>1317</v>
      </c>
      <c r="F856" s="168">
        <v>1690</v>
      </c>
      <c r="G856" s="162">
        <v>30</v>
      </c>
      <c r="H856" s="163">
        <f t="shared" si="85"/>
        <v>507</v>
      </c>
      <c r="I856" s="163">
        <f t="shared" si="86"/>
        <v>1183</v>
      </c>
      <c r="J856" s="162">
        <v>10</v>
      </c>
      <c r="K856" s="162">
        <v>10</v>
      </c>
      <c r="L856" s="162">
        <f t="shared" si="82"/>
        <v>120</v>
      </c>
      <c r="M856" s="162">
        <v>120</v>
      </c>
      <c r="N856" s="162">
        <v>0</v>
      </c>
      <c r="O856" s="162">
        <f t="shared" si="87"/>
        <v>9.8583333333333325</v>
      </c>
      <c r="P856" s="164">
        <f t="shared" si="88"/>
        <v>1183</v>
      </c>
      <c r="Q856" s="165">
        <f t="shared" si="84"/>
        <v>507</v>
      </c>
    </row>
    <row r="857" spans="1:17" s="154" customFormat="1">
      <c r="A857" s="231">
        <v>51901</v>
      </c>
      <c r="B857" s="166" t="s">
        <v>1324</v>
      </c>
      <c r="C857" s="166" t="s">
        <v>21</v>
      </c>
      <c r="D857" s="169" t="s">
        <v>1325</v>
      </c>
      <c r="E857" s="167" t="s">
        <v>1326</v>
      </c>
      <c r="F857" s="168">
        <v>1183.2</v>
      </c>
      <c r="G857" s="162">
        <v>30</v>
      </c>
      <c r="H857" s="163">
        <f t="shared" si="85"/>
        <v>354.96</v>
      </c>
      <c r="I857" s="163">
        <f t="shared" si="86"/>
        <v>828.24</v>
      </c>
      <c r="J857" s="162">
        <v>10</v>
      </c>
      <c r="K857" s="162">
        <v>10</v>
      </c>
      <c r="L857" s="162">
        <f t="shared" si="82"/>
        <v>120</v>
      </c>
      <c r="M857" s="162">
        <v>120</v>
      </c>
      <c r="N857" s="162">
        <v>0</v>
      </c>
      <c r="O857" s="162">
        <f t="shared" si="87"/>
        <v>6.9020000000000001</v>
      </c>
      <c r="P857" s="164">
        <f t="shared" si="88"/>
        <v>828.24</v>
      </c>
      <c r="Q857" s="165">
        <f t="shared" si="84"/>
        <v>354.96000000000004</v>
      </c>
    </row>
    <row r="858" spans="1:17" s="154" customFormat="1">
      <c r="A858" s="231">
        <v>51901</v>
      </c>
      <c r="B858" s="166" t="s">
        <v>1327</v>
      </c>
      <c r="C858" s="166" t="s">
        <v>21</v>
      </c>
      <c r="D858" s="169" t="s">
        <v>266</v>
      </c>
      <c r="E858" s="167" t="s">
        <v>1309</v>
      </c>
      <c r="F858" s="168">
        <v>475</v>
      </c>
      <c r="G858" s="162">
        <v>30</v>
      </c>
      <c r="H858" s="163">
        <f t="shared" si="85"/>
        <v>142.5</v>
      </c>
      <c r="I858" s="163">
        <f t="shared" si="86"/>
        <v>332.5</v>
      </c>
      <c r="J858" s="162">
        <v>10</v>
      </c>
      <c r="K858" s="162">
        <v>10</v>
      </c>
      <c r="L858" s="162">
        <f t="shared" si="82"/>
        <v>120</v>
      </c>
      <c r="M858" s="162">
        <v>120</v>
      </c>
      <c r="N858" s="162">
        <v>0</v>
      </c>
      <c r="O858" s="162">
        <f t="shared" si="87"/>
        <v>2.7708333333333335</v>
      </c>
      <c r="P858" s="164">
        <f t="shared" si="88"/>
        <v>332.5</v>
      </c>
      <c r="Q858" s="165">
        <f t="shared" si="84"/>
        <v>142.5</v>
      </c>
    </row>
    <row r="859" spans="1:17" s="154" customFormat="1">
      <c r="A859" s="231">
        <v>51901</v>
      </c>
      <c r="B859" s="169" t="s">
        <v>1328</v>
      </c>
      <c r="C859" s="166" t="s">
        <v>21</v>
      </c>
      <c r="D859" s="169" t="s">
        <v>1329</v>
      </c>
      <c r="E859" s="167" t="s">
        <v>1290</v>
      </c>
      <c r="F859" s="168">
        <v>3000</v>
      </c>
      <c r="G859" s="162">
        <v>30</v>
      </c>
      <c r="H859" s="163">
        <f t="shared" si="85"/>
        <v>900</v>
      </c>
      <c r="I859" s="163">
        <f t="shared" si="86"/>
        <v>2100</v>
      </c>
      <c r="J859" s="162">
        <v>10</v>
      </c>
      <c r="K859" s="162">
        <v>10</v>
      </c>
      <c r="L859" s="162">
        <f t="shared" si="82"/>
        <v>120</v>
      </c>
      <c r="M859" s="162">
        <v>120</v>
      </c>
      <c r="N859" s="162">
        <v>0</v>
      </c>
      <c r="O859" s="162">
        <f t="shared" si="87"/>
        <v>17.5</v>
      </c>
      <c r="P859" s="164">
        <f t="shared" si="88"/>
        <v>2100</v>
      </c>
      <c r="Q859" s="165">
        <f t="shared" si="84"/>
        <v>900</v>
      </c>
    </row>
    <row r="860" spans="1:17" s="154" customFormat="1">
      <c r="A860" s="231">
        <v>51901</v>
      </c>
      <c r="B860" s="166" t="s">
        <v>1330</v>
      </c>
      <c r="C860" s="166" t="s">
        <v>21</v>
      </c>
      <c r="D860" s="169" t="s">
        <v>1331</v>
      </c>
      <c r="E860" s="167" t="s">
        <v>1332</v>
      </c>
      <c r="F860" s="168">
        <v>950</v>
      </c>
      <c r="G860" s="162">
        <v>30</v>
      </c>
      <c r="H860" s="163">
        <f t="shared" si="85"/>
        <v>285</v>
      </c>
      <c r="I860" s="163">
        <f t="shared" si="86"/>
        <v>665</v>
      </c>
      <c r="J860" s="162">
        <v>10</v>
      </c>
      <c r="K860" s="162">
        <v>10</v>
      </c>
      <c r="L860" s="162">
        <f t="shared" si="82"/>
        <v>120</v>
      </c>
      <c r="M860" s="162">
        <v>120</v>
      </c>
      <c r="N860" s="162">
        <v>0</v>
      </c>
      <c r="O860" s="162">
        <f t="shared" si="87"/>
        <v>5.541666666666667</v>
      </c>
      <c r="P860" s="164">
        <f t="shared" si="88"/>
        <v>665</v>
      </c>
      <c r="Q860" s="165">
        <f t="shared" si="84"/>
        <v>285</v>
      </c>
    </row>
    <row r="861" spans="1:17" s="154" customFormat="1">
      <c r="A861" s="231">
        <v>51901</v>
      </c>
      <c r="B861" s="166" t="s">
        <v>1333</v>
      </c>
      <c r="C861" s="166" t="s">
        <v>21</v>
      </c>
      <c r="D861" s="166" t="s">
        <v>1334</v>
      </c>
      <c r="E861" s="167" t="s">
        <v>1317</v>
      </c>
      <c r="F861" s="168">
        <v>2125</v>
      </c>
      <c r="G861" s="162">
        <v>30</v>
      </c>
      <c r="H861" s="163">
        <f t="shared" si="85"/>
        <v>637.5</v>
      </c>
      <c r="I861" s="163">
        <f t="shared" si="86"/>
        <v>1487.5</v>
      </c>
      <c r="J861" s="162">
        <v>10</v>
      </c>
      <c r="K861" s="162">
        <v>10</v>
      </c>
      <c r="L861" s="162">
        <f t="shared" si="82"/>
        <v>120</v>
      </c>
      <c r="M861" s="162">
        <v>120</v>
      </c>
      <c r="N861" s="162">
        <v>0</v>
      </c>
      <c r="O861" s="162">
        <f t="shared" si="87"/>
        <v>12.395833333333334</v>
      </c>
      <c r="P861" s="164">
        <f t="shared" si="88"/>
        <v>1487.5</v>
      </c>
      <c r="Q861" s="165">
        <f t="shared" si="84"/>
        <v>637.5</v>
      </c>
    </row>
    <row r="862" spans="1:17" s="154" customFormat="1">
      <c r="A862" s="231">
        <v>51901</v>
      </c>
      <c r="B862" s="166" t="s">
        <v>1335</v>
      </c>
      <c r="C862" s="166" t="s">
        <v>21</v>
      </c>
      <c r="D862" s="166" t="s">
        <v>1336</v>
      </c>
      <c r="E862" s="167" t="s">
        <v>1290</v>
      </c>
      <c r="F862" s="168">
        <v>2349</v>
      </c>
      <c r="G862" s="162">
        <v>30</v>
      </c>
      <c r="H862" s="163">
        <f t="shared" si="85"/>
        <v>704.69999999999993</v>
      </c>
      <c r="I862" s="163">
        <f t="shared" si="86"/>
        <v>1644.3000000000002</v>
      </c>
      <c r="J862" s="162">
        <v>10</v>
      </c>
      <c r="K862" s="162">
        <v>10</v>
      </c>
      <c r="L862" s="162">
        <f t="shared" si="82"/>
        <v>120</v>
      </c>
      <c r="M862" s="162">
        <v>120</v>
      </c>
      <c r="N862" s="162">
        <v>0</v>
      </c>
      <c r="O862" s="162">
        <f t="shared" si="87"/>
        <v>13.702500000000002</v>
      </c>
      <c r="P862" s="164">
        <f t="shared" si="88"/>
        <v>1644.3000000000002</v>
      </c>
      <c r="Q862" s="165">
        <f t="shared" si="84"/>
        <v>704.69999999999982</v>
      </c>
    </row>
    <row r="863" spans="1:17" s="154" customFormat="1">
      <c r="A863" s="231">
        <v>51901</v>
      </c>
      <c r="B863" s="166" t="s">
        <v>1337</v>
      </c>
      <c r="C863" s="166" t="s">
        <v>21</v>
      </c>
      <c r="D863" s="169" t="s">
        <v>303</v>
      </c>
      <c r="E863" s="167" t="s">
        <v>1290</v>
      </c>
      <c r="F863" s="168">
        <v>2349</v>
      </c>
      <c r="G863" s="162">
        <v>30</v>
      </c>
      <c r="H863" s="163">
        <f t="shared" si="85"/>
        <v>704.69999999999993</v>
      </c>
      <c r="I863" s="163">
        <f t="shared" si="86"/>
        <v>1644.3000000000002</v>
      </c>
      <c r="J863" s="162">
        <v>10</v>
      </c>
      <c r="K863" s="162">
        <v>10</v>
      </c>
      <c r="L863" s="162">
        <f t="shared" si="82"/>
        <v>120</v>
      </c>
      <c r="M863" s="162">
        <v>120</v>
      </c>
      <c r="N863" s="162">
        <v>0</v>
      </c>
      <c r="O863" s="162">
        <f t="shared" si="87"/>
        <v>13.702500000000002</v>
      </c>
      <c r="P863" s="164">
        <f t="shared" si="88"/>
        <v>1644.3000000000002</v>
      </c>
      <c r="Q863" s="165">
        <f t="shared" si="84"/>
        <v>704.69999999999982</v>
      </c>
    </row>
    <row r="864" spans="1:17" s="154" customFormat="1">
      <c r="A864" s="231">
        <v>51901</v>
      </c>
      <c r="B864" s="166" t="s">
        <v>1338</v>
      </c>
      <c r="C864" s="166" t="s">
        <v>21</v>
      </c>
      <c r="D864" s="166" t="s">
        <v>770</v>
      </c>
      <c r="E864" s="167" t="s">
        <v>1314</v>
      </c>
      <c r="F864" s="168">
        <v>6538</v>
      </c>
      <c r="G864" s="162">
        <v>30</v>
      </c>
      <c r="H864" s="163">
        <f t="shared" si="85"/>
        <v>1961.3999999999999</v>
      </c>
      <c r="I864" s="163">
        <f t="shared" si="86"/>
        <v>4576.6000000000004</v>
      </c>
      <c r="J864" s="162">
        <v>10</v>
      </c>
      <c r="K864" s="162">
        <v>10</v>
      </c>
      <c r="L864" s="162">
        <f t="shared" si="82"/>
        <v>120</v>
      </c>
      <c r="M864" s="162">
        <v>120</v>
      </c>
      <c r="N864" s="162">
        <v>0</v>
      </c>
      <c r="O864" s="162">
        <f t="shared" si="87"/>
        <v>38.138333333333335</v>
      </c>
      <c r="P864" s="164">
        <f t="shared" si="88"/>
        <v>4576.6000000000004</v>
      </c>
      <c r="Q864" s="165">
        <f t="shared" si="84"/>
        <v>1961.3999999999996</v>
      </c>
    </row>
    <row r="865" spans="1:17" s="154" customFormat="1">
      <c r="A865" s="231">
        <v>51901</v>
      </c>
      <c r="B865" s="166" t="s">
        <v>1339</v>
      </c>
      <c r="C865" s="166" t="s">
        <v>21</v>
      </c>
      <c r="D865" s="166" t="s">
        <v>1340</v>
      </c>
      <c r="E865" s="167" t="s">
        <v>1341</v>
      </c>
      <c r="F865" s="168">
        <v>7216</v>
      </c>
      <c r="G865" s="162">
        <v>30</v>
      </c>
      <c r="H865" s="163">
        <f t="shared" si="85"/>
        <v>2164.7999999999997</v>
      </c>
      <c r="I865" s="163">
        <f t="shared" si="86"/>
        <v>5051.2000000000007</v>
      </c>
      <c r="J865" s="162">
        <v>10</v>
      </c>
      <c r="K865" s="162">
        <v>10</v>
      </c>
      <c r="L865" s="162">
        <f t="shared" si="82"/>
        <v>120</v>
      </c>
      <c r="M865" s="162">
        <v>120</v>
      </c>
      <c r="N865" s="162">
        <v>0</v>
      </c>
      <c r="O865" s="162">
        <f t="shared" si="87"/>
        <v>42.093333333333341</v>
      </c>
      <c r="P865" s="164">
        <f t="shared" si="88"/>
        <v>5051.2000000000007</v>
      </c>
      <c r="Q865" s="165">
        <f t="shared" si="84"/>
        <v>2164.7999999999993</v>
      </c>
    </row>
    <row r="866" spans="1:17" s="154" customFormat="1">
      <c r="A866" s="231">
        <v>51901</v>
      </c>
      <c r="B866" s="166" t="s">
        <v>1342</v>
      </c>
      <c r="C866" s="166" t="s">
        <v>21</v>
      </c>
      <c r="D866" s="166" t="s">
        <v>22</v>
      </c>
      <c r="E866" s="167" t="s">
        <v>1343</v>
      </c>
      <c r="F866" s="168">
        <v>12.1</v>
      </c>
      <c r="G866" s="162">
        <v>30</v>
      </c>
      <c r="H866" s="163">
        <f t="shared" si="85"/>
        <v>3.63</v>
      </c>
      <c r="I866" s="163">
        <f t="shared" si="86"/>
        <v>8.4699999999999989</v>
      </c>
      <c r="J866" s="162">
        <v>10</v>
      </c>
      <c r="K866" s="162">
        <v>10</v>
      </c>
      <c r="L866" s="162">
        <f t="shared" si="82"/>
        <v>120</v>
      </c>
      <c r="M866" s="162">
        <v>120</v>
      </c>
      <c r="N866" s="162">
        <v>0</v>
      </c>
      <c r="O866" s="162">
        <f t="shared" si="87"/>
        <v>7.0583333333333317E-2</v>
      </c>
      <c r="P866" s="164">
        <f t="shared" si="88"/>
        <v>8.4699999999999989</v>
      </c>
      <c r="Q866" s="165">
        <f t="shared" si="84"/>
        <v>3.6300000000000008</v>
      </c>
    </row>
    <row r="867" spans="1:17" s="154" customFormat="1" ht="24">
      <c r="A867" s="231">
        <v>51901</v>
      </c>
      <c r="B867" s="166" t="s">
        <v>1344</v>
      </c>
      <c r="C867" s="166" t="s">
        <v>21</v>
      </c>
      <c r="D867" s="166" t="s">
        <v>355</v>
      </c>
      <c r="E867" s="167" t="s">
        <v>1345</v>
      </c>
      <c r="F867" s="168">
        <v>1341</v>
      </c>
      <c r="G867" s="162">
        <v>30</v>
      </c>
      <c r="H867" s="163">
        <f t="shared" si="85"/>
        <v>402.3</v>
      </c>
      <c r="I867" s="163">
        <f t="shared" si="86"/>
        <v>938.7</v>
      </c>
      <c r="J867" s="162">
        <v>10</v>
      </c>
      <c r="K867" s="162">
        <v>10</v>
      </c>
      <c r="L867" s="162">
        <f t="shared" si="82"/>
        <v>120</v>
      </c>
      <c r="M867" s="162">
        <v>120</v>
      </c>
      <c r="N867" s="162">
        <v>0</v>
      </c>
      <c r="O867" s="162">
        <f t="shared" si="87"/>
        <v>7.8225000000000007</v>
      </c>
      <c r="P867" s="164">
        <f t="shared" si="88"/>
        <v>938.7</v>
      </c>
      <c r="Q867" s="165">
        <f t="shared" si="84"/>
        <v>402.29999999999995</v>
      </c>
    </row>
    <row r="868" spans="1:17" s="154" customFormat="1">
      <c r="A868" s="231">
        <v>51901</v>
      </c>
      <c r="B868" s="166" t="s">
        <v>1346</v>
      </c>
      <c r="C868" s="166" t="s">
        <v>21</v>
      </c>
      <c r="D868" s="166" t="s">
        <v>1347</v>
      </c>
      <c r="E868" s="167" t="s">
        <v>1348</v>
      </c>
      <c r="F868" s="168">
        <v>1143</v>
      </c>
      <c r="G868" s="162">
        <v>30</v>
      </c>
      <c r="H868" s="163">
        <f t="shared" si="85"/>
        <v>342.9</v>
      </c>
      <c r="I868" s="163">
        <f t="shared" si="86"/>
        <v>800.1</v>
      </c>
      <c r="J868" s="162">
        <v>10</v>
      </c>
      <c r="K868" s="162">
        <v>10</v>
      </c>
      <c r="L868" s="162">
        <f t="shared" si="82"/>
        <v>120</v>
      </c>
      <c r="M868" s="162">
        <v>120</v>
      </c>
      <c r="N868" s="162">
        <v>0</v>
      </c>
      <c r="O868" s="162">
        <f t="shared" si="87"/>
        <v>6.6675000000000004</v>
      </c>
      <c r="P868" s="164">
        <f t="shared" si="88"/>
        <v>800.1</v>
      </c>
      <c r="Q868" s="165">
        <f t="shared" si="84"/>
        <v>342.9</v>
      </c>
    </row>
    <row r="869" spans="1:17" s="154" customFormat="1">
      <c r="A869" s="231">
        <v>51901</v>
      </c>
      <c r="B869" s="166" t="s">
        <v>1349</v>
      </c>
      <c r="C869" s="166" t="s">
        <v>21</v>
      </c>
      <c r="D869" s="166" t="s">
        <v>367</v>
      </c>
      <c r="E869" s="167" t="s">
        <v>1350</v>
      </c>
      <c r="F869" s="168">
        <v>2400</v>
      </c>
      <c r="G869" s="162">
        <v>30</v>
      </c>
      <c r="H869" s="163">
        <f t="shared" si="85"/>
        <v>720</v>
      </c>
      <c r="I869" s="163">
        <f t="shared" si="86"/>
        <v>1680</v>
      </c>
      <c r="J869" s="162">
        <v>10</v>
      </c>
      <c r="K869" s="162">
        <v>10</v>
      </c>
      <c r="L869" s="162">
        <f t="shared" si="82"/>
        <v>120</v>
      </c>
      <c r="M869" s="162">
        <v>120</v>
      </c>
      <c r="N869" s="162">
        <v>0</v>
      </c>
      <c r="O869" s="162">
        <f t="shared" si="87"/>
        <v>14</v>
      </c>
      <c r="P869" s="164">
        <f t="shared" si="88"/>
        <v>1680</v>
      </c>
      <c r="Q869" s="165">
        <f t="shared" si="84"/>
        <v>720</v>
      </c>
    </row>
    <row r="870" spans="1:17" s="154" customFormat="1">
      <c r="A870" s="231">
        <v>51901</v>
      </c>
      <c r="B870" s="169" t="s">
        <v>1351</v>
      </c>
      <c r="C870" s="166" t="s">
        <v>21</v>
      </c>
      <c r="D870" s="169" t="s">
        <v>1352</v>
      </c>
      <c r="E870" s="167" t="s">
        <v>1348</v>
      </c>
      <c r="F870" s="168">
        <v>1039</v>
      </c>
      <c r="G870" s="162">
        <v>30</v>
      </c>
      <c r="H870" s="163">
        <f t="shared" si="85"/>
        <v>311.7</v>
      </c>
      <c r="I870" s="163">
        <f t="shared" si="86"/>
        <v>727.3</v>
      </c>
      <c r="J870" s="162">
        <v>10</v>
      </c>
      <c r="K870" s="162">
        <v>10</v>
      </c>
      <c r="L870" s="162">
        <f t="shared" si="82"/>
        <v>120</v>
      </c>
      <c r="M870" s="162">
        <v>120</v>
      </c>
      <c r="N870" s="162">
        <v>0</v>
      </c>
      <c r="O870" s="162">
        <f t="shared" si="87"/>
        <v>6.0608333333333331</v>
      </c>
      <c r="P870" s="164">
        <f t="shared" si="88"/>
        <v>727.3</v>
      </c>
      <c r="Q870" s="165">
        <f t="shared" si="84"/>
        <v>311.70000000000005</v>
      </c>
    </row>
    <row r="871" spans="1:17" s="154" customFormat="1">
      <c r="A871" s="231">
        <v>51901</v>
      </c>
      <c r="B871" s="169" t="s">
        <v>1353</v>
      </c>
      <c r="C871" s="166" t="s">
        <v>21</v>
      </c>
      <c r="D871" s="169" t="s">
        <v>1285</v>
      </c>
      <c r="E871" s="167" t="s">
        <v>1354</v>
      </c>
      <c r="F871" s="168">
        <v>5000</v>
      </c>
      <c r="G871" s="162">
        <v>30</v>
      </c>
      <c r="H871" s="163">
        <f t="shared" si="85"/>
        <v>1500</v>
      </c>
      <c r="I871" s="163">
        <f t="shared" si="86"/>
        <v>3500</v>
      </c>
      <c r="J871" s="162">
        <v>10</v>
      </c>
      <c r="K871" s="162">
        <v>10</v>
      </c>
      <c r="L871" s="162">
        <f t="shared" si="82"/>
        <v>120</v>
      </c>
      <c r="M871" s="162">
        <v>120</v>
      </c>
      <c r="N871" s="162">
        <v>0</v>
      </c>
      <c r="O871" s="162">
        <f t="shared" si="87"/>
        <v>29.166666666666668</v>
      </c>
      <c r="P871" s="164">
        <f t="shared" si="88"/>
        <v>3500</v>
      </c>
      <c r="Q871" s="165">
        <f t="shared" si="84"/>
        <v>1500</v>
      </c>
    </row>
    <row r="872" spans="1:17" s="154" customFormat="1">
      <c r="A872" s="231">
        <v>51901</v>
      </c>
      <c r="B872" s="169" t="s">
        <v>1355</v>
      </c>
      <c r="C872" s="166" t="s">
        <v>21</v>
      </c>
      <c r="D872" s="169" t="s">
        <v>1356</v>
      </c>
      <c r="E872" s="167" t="s">
        <v>1269</v>
      </c>
      <c r="F872" s="168">
        <v>2040</v>
      </c>
      <c r="G872" s="162">
        <v>30</v>
      </c>
      <c r="H872" s="163">
        <f t="shared" si="85"/>
        <v>612</v>
      </c>
      <c r="I872" s="163">
        <f t="shared" si="86"/>
        <v>1428</v>
      </c>
      <c r="J872" s="162">
        <v>10</v>
      </c>
      <c r="K872" s="162">
        <v>10</v>
      </c>
      <c r="L872" s="162">
        <f t="shared" si="82"/>
        <v>120</v>
      </c>
      <c r="M872" s="162">
        <v>120</v>
      </c>
      <c r="N872" s="162">
        <v>0</v>
      </c>
      <c r="O872" s="162">
        <f t="shared" si="87"/>
        <v>11.9</v>
      </c>
      <c r="P872" s="164">
        <f t="shared" si="88"/>
        <v>1428</v>
      </c>
      <c r="Q872" s="165">
        <f t="shared" si="84"/>
        <v>612</v>
      </c>
    </row>
    <row r="873" spans="1:17" s="154" customFormat="1">
      <c r="A873" s="231">
        <v>51901</v>
      </c>
      <c r="B873" s="169" t="s">
        <v>1357</v>
      </c>
      <c r="C873" s="166" t="s">
        <v>21</v>
      </c>
      <c r="D873" s="169" t="s">
        <v>1358</v>
      </c>
      <c r="E873" s="167" t="s">
        <v>1359</v>
      </c>
      <c r="F873" s="168">
        <v>655.56</v>
      </c>
      <c r="G873" s="162">
        <v>30</v>
      </c>
      <c r="H873" s="163">
        <f t="shared" si="85"/>
        <v>196.66799999999998</v>
      </c>
      <c r="I873" s="163">
        <f t="shared" si="86"/>
        <v>458.89199999999994</v>
      </c>
      <c r="J873" s="162">
        <v>10</v>
      </c>
      <c r="K873" s="162">
        <v>10</v>
      </c>
      <c r="L873" s="162">
        <f t="shared" si="82"/>
        <v>120</v>
      </c>
      <c r="M873" s="162">
        <v>120</v>
      </c>
      <c r="N873" s="162">
        <v>0</v>
      </c>
      <c r="O873" s="162">
        <f t="shared" si="87"/>
        <v>3.8240999999999996</v>
      </c>
      <c r="P873" s="164">
        <f t="shared" si="88"/>
        <v>458.89199999999994</v>
      </c>
      <c r="Q873" s="165">
        <f t="shared" si="84"/>
        <v>196.66800000000001</v>
      </c>
    </row>
    <row r="874" spans="1:17" s="154" customFormat="1">
      <c r="A874" s="231">
        <v>51901</v>
      </c>
      <c r="B874" s="169" t="s">
        <v>1360</v>
      </c>
      <c r="C874" s="166" t="s">
        <v>21</v>
      </c>
      <c r="D874" s="169" t="s">
        <v>841</v>
      </c>
      <c r="E874" s="167" t="s">
        <v>1354</v>
      </c>
      <c r="F874" s="168">
        <v>3460</v>
      </c>
      <c r="G874" s="162">
        <v>30</v>
      </c>
      <c r="H874" s="163">
        <f t="shared" si="85"/>
        <v>1038</v>
      </c>
      <c r="I874" s="163">
        <f t="shared" si="86"/>
        <v>2422</v>
      </c>
      <c r="J874" s="162">
        <v>10</v>
      </c>
      <c r="K874" s="162">
        <v>10</v>
      </c>
      <c r="L874" s="162">
        <f t="shared" si="82"/>
        <v>120</v>
      </c>
      <c r="M874" s="162">
        <v>120</v>
      </c>
      <c r="N874" s="162">
        <v>0</v>
      </c>
      <c r="O874" s="162">
        <f t="shared" si="87"/>
        <v>20.183333333333334</v>
      </c>
      <c r="P874" s="164">
        <f t="shared" si="88"/>
        <v>2422</v>
      </c>
      <c r="Q874" s="165">
        <f t="shared" si="84"/>
        <v>1038</v>
      </c>
    </row>
    <row r="875" spans="1:17" s="154" customFormat="1">
      <c r="A875" s="231">
        <v>51901</v>
      </c>
      <c r="B875" s="169" t="s">
        <v>1361</v>
      </c>
      <c r="C875" s="166" t="s">
        <v>21</v>
      </c>
      <c r="D875" s="169" t="s">
        <v>841</v>
      </c>
      <c r="E875" s="167" t="s">
        <v>1354</v>
      </c>
      <c r="F875" s="168">
        <v>3460</v>
      </c>
      <c r="G875" s="162">
        <v>30</v>
      </c>
      <c r="H875" s="163">
        <f t="shared" si="85"/>
        <v>1038</v>
      </c>
      <c r="I875" s="163">
        <f t="shared" si="86"/>
        <v>2422</v>
      </c>
      <c r="J875" s="162">
        <v>10</v>
      </c>
      <c r="K875" s="162">
        <v>10</v>
      </c>
      <c r="L875" s="162">
        <f t="shared" si="82"/>
        <v>120</v>
      </c>
      <c r="M875" s="162">
        <v>120</v>
      </c>
      <c r="N875" s="162">
        <v>0</v>
      </c>
      <c r="O875" s="162">
        <f t="shared" si="87"/>
        <v>20.183333333333334</v>
      </c>
      <c r="P875" s="164">
        <f t="shared" si="88"/>
        <v>2422</v>
      </c>
      <c r="Q875" s="165">
        <f t="shared" si="84"/>
        <v>1038</v>
      </c>
    </row>
    <row r="876" spans="1:17" s="154" customFormat="1">
      <c r="A876" s="231">
        <v>51901</v>
      </c>
      <c r="B876" s="169" t="s">
        <v>1362</v>
      </c>
      <c r="C876" s="166" t="s">
        <v>21</v>
      </c>
      <c r="D876" s="169" t="s">
        <v>1363</v>
      </c>
      <c r="E876" s="167" t="s">
        <v>1354</v>
      </c>
      <c r="F876" s="168">
        <v>5300</v>
      </c>
      <c r="G876" s="162">
        <v>30</v>
      </c>
      <c r="H876" s="163">
        <f t="shared" si="85"/>
        <v>1590</v>
      </c>
      <c r="I876" s="163">
        <f t="shared" si="86"/>
        <v>3710</v>
      </c>
      <c r="J876" s="162">
        <v>10</v>
      </c>
      <c r="K876" s="162">
        <v>10</v>
      </c>
      <c r="L876" s="162">
        <f t="shared" si="82"/>
        <v>120</v>
      </c>
      <c r="M876" s="162">
        <v>120</v>
      </c>
      <c r="N876" s="162">
        <v>0</v>
      </c>
      <c r="O876" s="162">
        <f t="shared" si="87"/>
        <v>30.916666666666668</v>
      </c>
      <c r="P876" s="164">
        <f t="shared" si="88"/>
        <v>3710</v>
      </c>
      <c r="Q876" s="165">
        <f t="shared" si="84"/>
        <v>1590</v>
      </c>
    </row>
    <row r="877" spans="1:17" s="154" customFormat="1" ht="24">
      <c r="A877" s="231">
        <v>51901</v>
      </c>
      <c r="B877" s="169" t="s">
        <v>1364</v>
      </c>
      <c r="C877" s="166" t="s">
        <v>21</v>
      </c>
      <c r="D877" s="166" t="s">
        <v>1365</v>
      </c>
      <c r="E877" s="167" t="s">
        <v>1345</v>
      </c>
      <c r="F877" s="168">
        <v>608</v>
      </c>
      <c r="G877" s="162">
        <v>30</v>
      </c>
      <c r="H877" s="163">
        <f t="shared" si="85"/>
        <v>182.4</v>
      </c>
      <c r="I877" s="163">
        <f t="shared" si="86"/>
        <v>425.6</v>
      </c>
      <c r="J877" s="162">
        <v>10</v>
      </c>
      <c r="K877" s="162">
        <v>10</v>
      </c>
      <c r="L877" s="162">
        <f t="shared" si="82"/>
        <v>120</v>
      </c>
      <c r="M877" s="162">
        <v>120</v>
      </c>
      <c r="N877" s="162">
        <v>0</v>
      </c>
      <c r="O877" s="162">
        <f t="shared" si="87"/>
        <v>3.5466666666666669</v>
      </c>
      <c r="P877" s="164">
        <f t="shared" si="88"/>
        <v>425.6</v>
      </c>
      <c r="Q877" s="165">
        <f t="shared" si="84"/>
        <v>182.39999999999998</v>
      </c>
    </row>
    <row r="878" spans="1:17" s="154" customFormat="1">
      <c r="A878" s="231">
        <v>51901</v>
      </c>
      <c r="B878" s="166" t="s">
        <v>1366</v>
      </c>
      <c r="C878" s="166" t="s">
        <v>21</v>
      </c>
      <c r="D878" s="166" t="s">
        <v>22</v>
      </c>
      <c r="E878" s="167" t="s">
        <v>1367</v>
      </c>
      <c r="F878" s="168">
        <v>1</v>
      </c>
      <c r="G878" s="162">
        <v>30</v>
      </c>
      <c r="H878" s="163">
        <f t="shared" si="85"/>
        <v>0.3</v>
      </c>
      <c r="I878" s="163">
        <f t="shared" si="86"/>
        <v>0.7</v>
      </c>
      <c r="J878" s="162">
        <v>10</v>
      </c>
      <c r="K878" s="162">
        <v>10</v>
      </c>
      <c r="L878" s="162">
        <f t="shared" si="82"/>
        <v>120</v>
      </c>
      <c r="M878" s="162">
        <v>120</v>
      </c>
      <c r="N878" s="162">
        <v>0</v>
      </c>
      <c r="O878" s="162">
        <f t="shared" si="87"/>
        <v>5.8333333333333327E-3</v>
      </c>
      <c r="P878" s="164">
        <f t="shared" si="88"/>
        <v>0.7</v>
      </c>
      <c r="Q878" s="165">
        <f t="shared" si="84"/>
        <v>0.30000000000000004</v>
      </c>
    </row>
    <row r="879" spans="1:17" s="154" customFormat="1">
      <c r="A879" s="231">
        <v>51901</v>
      </c>
      <c r="B879" s="166" t="s">
        <v>1368</v>
      </c>
      <c r="C879" s="166" t="s">
        <v>21</v>
      </c>
      <c r="D879" s="166" t="s">
        <v>22</v>
      </c>
      <c r="E879" s="167" t="s">
        <v>1288</v>
      </c>
      <c r="F879" s="168">
        <v>299</v>
      </c>
      <c r="G879" s="162">
        <v>30</v>
      </c>
      <c r="H879" s="163">
        <f t="shared" si="85"/>
        <v>89.7</v>
      </c>
      <c r="I879" s="163">
        <f t="shared" si="86"/>
        <v>209.3</v>
      </c>
      <c r="J879" s="162">
        <v>10</v>
      </c>
      <c r="K879" s="162">
        <v>10</v>
      </c>
      <c r="L879" s="162">
        <f t="shared" si="82"/>
        <v>120</v>
      </c>
      <c r="M879" s="162">
        <v>120</v>
      </c>
      <c r="N879" s="162">
        <v>0</v>
      </c>
      <c r="O879" s="162">
        <f t="shared" si="87"/>
        <v>1.7441666666666669</v>
      </c>
      <c r="P879" s="164">
        <f t="shared" si="88"/>
        <v>209.3</v>
      </c>
      <c r="Q879" s="165">
        <f t="shared" si="84"/>
        <v>89.699999999999989</v>
      </c>
    </row>
    <row r="880" spans="1:17" s="154" customFormat="1">
      <c r="A880" s="231">
        <v>51901</v>
      </c>
      <c r="B880" s="166" t="s">
        <v>1369</v>
      </c>
      <c r="C880" s="166" t="s">
        <v>21</v>
      </c>
      <c r="D880" s="166" t="s">
        <v>22</v>
      </c>
      <c r="E880" s="167" t="s">
        <v>1367</v>
      </c>
      <c r="F880" s="168">
        <v>1</v>
      </c>
      <c r="G880" s="162">
        <v>30</v>
      </c>
      <c r="H880" s="163">
        <f t="shared" si="85"/>
        <v>0.3</v>
      </c>
      <c r="I880" s="163">
        <f t="shared" si="86"/>
        <v>0.7</v>
      </c>
      <c r="J880" s="162">
        <v>10</v>
      </c>
      <c r="K880" s="162">
        <v>10</v>
      </c>
      <c r="L880" s="162">
        <f t="shared" si="82"/>
        <v>120</v>
      </c>
      <c r="M880" s="162">
        <v>120</v>
      </c>
      <c r="N880" s="162">
        <v>0</v>
      </c>
      <c r="O880" s="162">
        <f t="shared" si="87"/>
        <v>5.8333333333333327E-3</v>
      </c>
      <c r="P880" s="164">
        <f t="shared" si="88"/>
        <v>0.7</v>
      </c>
      <c r="Q880" s="165">
        <f t="shared" si="84"/>
        <v>0.30000000000000004</v>
      </c>
    </row>
    <row r="881" spans="1:17" s="154" customFormat="1">
      <c r="A881" s="231">
        <v>51901</v>
      </c>
      <c r="B881" s="166" t="s">
        <v>1370</v>
      </c>
      <c r="C881" s="166" t="s">
        <v>21</v>
      </c>
      <c r="D881" s="166" t="s">
        <v>22</v>
      </c>
      <c r="E881" s="167" t="s">
        <v>1371</v>
      </c>
      <c r="F881" s="168">
        <v>50.6</v>
      </c>
      <c r="G881" s="162">
        <v>30</v>
      </c>
      <c r="H881" s="163">
        <f t="shared" si="85"/>
        <v>15.18</v>
      </c>
      <c r="I881" s="163">
        <f t="shared" si="86"/>
        <v>35.42</v>
      </c>
      <c r="J881" s="162">
        <v>10</v>
      </c>
      <c r="K881" s="162">
        <v>10</v>
      </c>
      <c r="L881" s="162">
        <f t="shared" si="82"/>
        <v>120</v>
      </c>
      <c r="M881" s="162">
        <v>120</v>
      </c>
      <c r="N881" s="162">
        <v>0</v>
      </c>
      <c r="O881" s="162">
        <f t="shared" si="87"/>
        <v>0.29516666666666669</v>
      </c>
      <c r="P881" s="164">
        <f t="shared" si="88"/>
        <v>35.42</v>
      </c>
      <c r="Q881" s="165">
        <f t="shared" si="84"/>
        <v>15.18</v>
      </c>
    </row>
    <row r="882" spans="1:17" s="154" customFormat="1">
      <c r="A882" s="231">
        <v>51901</v>
      </c>
      <c r="B882" s="166" t="s">
        <v>1372</v>
      </c>
      <c r="C882" s="166" t="s">
        <v>21</v>
      </c>
      <c r="D882" s="166" t="s">
        <v>22</v>
      </c>
      <c r="E882" s="167" t="s">
        <v>1373</v>
      </c>
      <c r="F882" s="168">
        <v>21.01</v>
      </c>
      <c r="G882" s="162">
        <v>30</v>
      </c>
      <c r="H882" s="163">
        <f t="shared" si="85"/>
        <v>6.3029999999999999</v>
      </c>
      <c r="I882" s="163">
        <f t="shared" si="86"/>
        <v>14.707000000000001</v>
      </c>
      <c r="J882" s="162">
        <v>10</v>
      </c>
      <c r="K882" s="162">
        <v>10</v>
      </c>
      <c r="L882" s="162">
        <f t="shared" si="82"/>
        <v>120</v>
      </c>
      <c r="M882" s="162">
        <v>120</v>
      </c>
      <c r="N882" s="162">
        <v>0</v>
      </c>
      <c r="O882" s="162">
        <f t="shared" si="87"/>
        <v>0.12255833333333334</v>
      </c>
      <c r="P882" s="164">
        <f t="shared" si="88"/>
        <v>14.707000000000001</v>
      </c>
      <c r="Q882" s="165">
        <f t="shared" si="84"/>
        <v>6.3030000000000008</v>
      </c>
    </row>
    <row r="883" spans="1:17" s="154" customFormat="1">
      <c r="A883" s="231">
        <v>51901</v>
      </c>
      <c r="B883" s="166" t="s">
        <v>1374</v>
      </c>
      <c r="C883" s="166" t="s">
        <v>21</v>
      </c>
      <c r="D883" s="166" t="s">
        <v>531</v>
      </c>
      <c r="E883" s="167" t="s">
        <v>1309</v>
      </c>
      <c r="F883" s="168">
        <v>347.5</v>
      </c>
      <c r="G883" s="162">
        <v>30</v>
      </c>
      <c r="H883" s="163">
        <f t="shared" si="85"/>
        <v>104.25</v>
      </c>
      <c r="I883" s="163">
        <f t="shared" si="86"/>
        <v>243.25</v>
      </c>
      <c r="J883" s="162">
        <v>10</v>
      </c>
      <c r="K883" s="162">
        <v>10</v>
      </c>
      <c r="L883" s="162">
        <f t="shared" si="82"/>
        <v>120</v>
      </c>
      <c r="M883" s="162">
        <v>120</v>
      </c>
      <c r="N883" s="162">
        <v>0</v>
      </c>
      <c r="O883" s="162">
        <f t="shared" si="87"/>
        <v>2.0270833333333331</v>
      </c>
      <c r="P883" s="164">
        <f t="shared" si="88"/>
        <v>243.24999999999997</v>
      </c>
      <c r="Q883" s="165">
        <f t="shared" si="84"/>
        <v>104.25000000000003</v>
      </c>
    </row>
    <row r="884" spans="1:17" s="154" customFormat="1">
      <c r="A884" s="231">
        <v>51901</v>
      </c>
      <c r="B884" s="166" t="s">
        <v>1375</v>
      </c>
      <c r="C884" s="166" t="s">
        <v>21</v>
      </c>
      <c r="D884" s="166" t="s">
        <v>1376</v>
      </c>
      <c r="E884" s="167" t="s">
        <v>1348</v>
      </c>
      <c r="F884" s="168">
        <v>873.35</v>
      </c>
      <c r="G884" s="162">
        <v>30</v>
      </c>
      <c r="H884" s="163">
        <f t="shared" si="85"/>
        <v>262.005</v>
      </c>
      <c r="I884" s="163">
        <f t="shared" si="86"/>
        <v>611.34500000000003</v>
      </c>
      <c r="J884" s="162">
        <v>10</v>
      </c>
      <c r="K884" s="162">
        <v>10</v>
      </c>
      <c r="L884" s="162">
        <f t="shared" si="82"/>
        <v>120</v>
      </c>
      <c r="M884" s="162">
        <v>120</v>
      </c>
      <c r="N884" s="162">
        <v>0</v>
      </c>
      <c r="O884" s="162">
        <f t="shared" si="87"/>
        <v>5.0945416666666672</v>
      </c>
      <c r="P884" s="164">
        <f t="shared" si="88"/>
        <v>611.34500000000003</v>
      </c>
      <c r="Q884" s="165">
        <f t="shared" si="84"/>
        <v>262.005</v>
      </c>
    </row>
    <row r="885" spans="1:17" s="154" customFormat="1">
      <c r="A885" s="231">
        <v>51901</v>
      </c>
      <c r="B885" s="166" t="s">
        <v>1377</v>
      </c>
      <c r="C885" s="166" t="s">
        <v>21</v>
      </c>
      <c r="D885" s="166" t="s">
        <v>1376</v>
      </c>
      <c r="E885" s="167" t="s">
        <v>1378</v>
      </c>
      <c r="F885" s="168">
        <v>873.35</v>
      </c>
      <c r="G885" s="162">
        <v>30</v>
      </c>
      <c r="H885" s="163">
        <f t="shared" si="85"/>
        <v>262.005</v>
      </c>
      <c r="I885" s="163">
        <f t="shared" si="86"/>
        <v>611.34500000000003</v>
      </c>
      <c r="J885" s="162">
        <v>10</v>
      </c>
      <c r="K885" s="162">
        <v>10</v>
      </c>
      <c r="L885" s="162">
        <f t="shared" si="82"/>
        <v>120</v>
      </c>
      <c r="M885" s="162">
        <v>120</v>
      </c>
      <c r="N885" s="162">
        <v>0</v>
      </c>
      <c r="O885" s="162">
        <f t="shared" si="87"/>
        <v>5.0945416666666672</v>
      </c>
      <c r="P885" s="164">
        <f t="shared" si="88"/>
        <v>611.34500000000003</v>
      </c>
      <c r="Q885" s="165">
        <f t="shared" si="84"/>
        <v>262.005</v>
      </c>
    </row>
    <row r="886" spans="1:17" s="154" customFormat="1">
      <c r="A886" s="231">
        <v>51901</v>
      </c>
      <c r="B886" s="166" t="s">
        <v>1379</v>
      </c>
      <c r="C886" s="166" t="s">
        <v>21</v>
      </c>
      <c r="D886" s="166" t="s">
        <v>1380</v>
      </c>
      <c r="E886" s="167" t="s">
        <v>1381</v>
      </c>
      <c r="F886" s="168">
        <v>873.35</v>
      </c>
      <c r="G886" s="162">
        <v>30</v>
      </c>
      <c r="H886" s="163">
        <f t="shared" si="85"/>
        <v>262.005</v>
      </c>
      <c r="I886" s="163">
        <f t="shared" si="86"/>
        <v>611.34500000000003</v>
      </c>
      <c r="J886" s="162">
        <v>10</v>
      </c>
      <c r="K886" s="162">
        <v>10</v>
      </c>
      <c r="L886" s="162">
        <f t="shared" si="82"/>
        <v>120</v>
      </c>
      <c r="M886" s="162">
        <v>120</v>
      </c>
      <c r="N886" s="162">
        <v>0</v>
      </c>
      <c r="O886" s="162">
        <f t="shared" si="87"/>
        <v>5.0945416666666672</v>
      </c>
      <c r="P886" s="164">
        <f t="shared" si="88"/>
        <v>611.34500000000003</v>
      </c>
      <c r="Q886" s="165">
        <f t="shared" si="84"/>
        <v>262.005</v>
      </c>
    </row>
    <row r="887" spans="1:17" s="154" customFormat="1">
      <c r="A887" s="231">
        <v>51901</v>
      </c>
      <c r="B887" s="166" t="s">
        <v>1382</v>
      </c>
      <c r="C887" s="166" t="s">
        <v>21</v>
      </c>
      <c r="D887" s="166" t="s">
        <v>1380</v>
      </c>
      <c r="E887" s="167" t="s">
        <v>1381</v>
      </c>
      <c r="F887" s="168">
        <v>873.35</v>
      </c>
      <c r="G887" s="162">
        <v>30</v>
      </c>
      <c r="H887" s="163">
        <f t="shared" si="85"/>
        <v>262.005</v>
      </c>
      <c r="I887" s="163">
        <f t="shared" si="86"/>
        <v>611.34500000000003</v>
      </c>
      <c r="J887" s="162">
        <v>10</v>
      </c>
      <c r="K887" s="162">
        <v>10</v>
      </c>
      <c r="L887" s="162">
        <f t="shared" si="82"/>
        <v>120</v>
      </c>
      <c r="M887" s="162">
        <v>120</v>
      </c>
      <c r="N887" s="162">
        <v>0</v>
      </c>
      <c r="O887" s="162">
        <f t="shared" si="87"/>
        <v>5.0945416666666672</v>
      </c>
      <c r="P887" s="164">
        <f t="shared" si="88"/>
        <v>611.34500000000003</v>
      </c>
      <c r="Q887" s="165">
        <f t="shared" si="84"/>
        <v>262.005</v>
      </c>
    </row>
    <row r="888" spans="1:17" s="154" customFormat="1">
      <c r="A888" s="231">
        <v>51901</v>
      </c>
      <c r="B888" s="166" t="s">
        <v>1383</v>
      </c>
      <c r="C888" s="166" t="s">
        <v>21</v>
      </c>
      <c r="D888" s="166" t="s">
        <v>1384</v>
      </c>
      <c r="E888" s="167" t="s">
        <v>1385</v>
      </c>
      <c r="F888" s="168">
        <v>750</v>
      </c>
      <c r="G888" s="162">
        <v>30</v>
      </c>
      <c r="H888" s="163">
        <f t="shared" si="85"/>
        <v>225</v>
      </c>
      <c r="I888" s="163">
        <f t="shared" si="86"/>
        <v>525</v>
      </c>
      <c r="J888" s="162">
        <v>10</v>
      </c>
      <c r="K888" s="162">
        <v>10</v>
      </c>
      <c r="L888" s="162">
        <f t="shared" si="82"/>
        <v>120</v>
      </c>
      <c r="M888" s="162">
        <v>120</v>
      </c>
      <c r="N888" s="162">
        <v>0</v>
      </c>
      <c r="O888" s="162">
        <f t="shared" si="87"/>
        <v>4.375</v>
      </c>
      <c r="P888" s="164">
        <f t="shared" si="88"/>
        <v>525</v>
      </c>
      <c r="Q888" s="165">
        <f t="shared" si="84"/>
        <v>225</v>
      </c>
    </row>
    <row r="889" spans="1:17" s="154" customFormat="1">
      <c r="A889" s="231">
        <v>51901</v>
      </c>
      <c r="B889" s="166" t="s">
        <v>1386</v>
      </c>
      <c r="C889" s="166" t="s">
        <v>21</v>
      </c>
      <c r="D889" s="166" t="s">
        <v>1387</v>
      </c>
      <c r="E889" s="167" t="s">
        <v>1311</v>
      </c>
      <c r="F889" s="168">
        <v>4760</v>
      </c>
      <c r="G889" s="162">
        <v>30</v>
      </c>
      <c r="H889" s="163">
        <f t="shared" si="85"/>
        <v>1428</v>
      </c>
      <c r="I889" s="163">
        <f t="shared" si="86"/>
        <v>3332</v>
      </c>
      <c r="J889" s="162">
        <v>10</v>
      </c>
      <c r="K889" s="162">
        <v>10</v>
      </c>
      <c r="L889" s="162">
        <f t="shared" si="82"/>
        <v>120</v>
      </c>
      <c r="M889" s="162">
        <v>120</v>
      </c>
      <c r="N889" s="162">
        <v>0</v>
      </c>
      <c r="O889" s="162">
        <f t="shared" si="87"/>
        <v>27.766666666666666</v>
      </c>
      <c r="P889" s="164">
        <f t="shared" si="88"/>
        <v>3332</v>
      </c>
      <c r="Q889" s="165">
        <f t="shared" si="84"/>
        <v>1428</v>
      </c>
    </row>
    <row r="890" spans="1:17" s="154" customFormat="1">
      <c r="A890" s="231">
        <v>51901</v>
      </c>
      <c r="B890" s="166" t="s">
        <v>1388</v>
      </c>
      <c r="C890" s="166" t="s">
        <v>21</v>
      </c>
      <c r="D890" s="166" t="s">
        <v>799</v>
      </c>
      <c r="E890" s="167" t="s">
        <v>1389</v>
      </c>
      <c r="F890" s="168">
        <v>573.85</v>
      </c>
      <c r="G890" s="162">
        <v>30</v>
      </c>
      <c r="H890" s="163">
        <f t="shared" si="85"/>
        <v>172.155</v>
      </c>
      <c r="I890" s="163">
        <f t="shared" si="86"/>
        <v>401.69500000000005</v>
      </c>
      <c r="J890" s="162">
        <v>10</v>
      </c>
      <c r="K890" s="162">
        <v>10</v>
      </c>
      <c r="L890" s="162">
        <f t="shared" si="82"/>
        <v>120</v>
      </c>
      <c r="M890" s="162">
        <v>120</v>
      </c>
      <c r="N890" s="162">
        <v>0</v>
      </c>
      <c r="O890" s="162">
        <f t="shared" si="87"/>
        <v>3.3474583333333339</v>
      </c>
      <c r="P890" s="164">
        <f t="shared" si="88"/>
        <v>401.69500000000005</v>
      </c>
      <c r="Q890" s="165">
        <f t="shared" si="84"/>
        <v>172.15499999999997</v>
      </c>
    </row>
    <row r="891" spans="1:17" s="154" customFormat="1" ht="24">
      <c r="A891" s="231">
        <v>51901</v>
      </c>
      <c r="B891" s="166" t="s">
        <v>1390</v>
      </c>
      <c r="C891" s="166" t="s">
        <v>21</v>
      </c>
      <c r="D891" s="166" t="s">
        <v>1391</v>
      </c>
      <c r="E891" s="167" t="s">
        <v>1392</v>
      </c>
      <c r="F891" s="168">
        <v>5152</v>
      </c>
      <c r="G891" s="162">
        <v>30</v>
      </c>
      <c r="H891" s="163">
        <f t="shared" si="85"/>
        <v>1545.6</v>
      </c>
      <c r="I891" s="163">
        <f t="shared" si="86"/>
        <v>3606.4</v>
      </c>
      <c r="J891" s="162">
        <v>10</v>
      </c>
      <c r="K891" s="162">
        <v>10</v>
      </c>
      <c r="L891" s="162">
        <f t="shared" si="82"/>
        <v>120</v>
      </c>
      <c r="M891" s="162">
        <v>120</v>
      </c>
      <c r="N891" s="162">
        <v>0</v>
      </c>
      <c r="O891" s="162">
        <f t="shared" si="87"/>
        <v>30.053333333333335</v>
      </c>
      <c r="P891" s="164">
        <f t="shared" si="88"/>
        <v>3606.4</v>
      </c>
      <c r="Q891" s="165">
        <f t="shared" si="84"/>
        <v>1545.6</v>
      </c>
    </row>
    <row r="892" spans="1:17" s="154" customFormat="1">
      <c r="A892" s="231">
        <v>51901</v>
      </c>
      <c r="B892" s="169" t="s">
        <v>1393</v>
      </c>
      <c r="C892" s="166" t="s">
        <v>21</v>
      </c>
      <c r="D892" s="166" t="s">
        <v>540</v>
      </c>
      <c r="E892" s="167" t="s">
        <v>1394</v>
      </c>
      <c r="F892" s="168">
        <v>2086.96</v>
      </c>
      <c r="G892" s="162">
        <v>30</v>
      </c>
      <c r="H892" s="163">
        <f t="shared" si="85"/>
        <v>626.08799999999997</v>
      </c>
      <c r="I892" s="163">
        <f t="shared" si="86"/>
        <v>1460.8720000000001</v>
      </c>
      <c r="J892" s="162">
        <v>10</v>
      </c>
      <c r="K892" s="162">
        <v>10</v>
      </c>
      <c r="L892" s="162">
        <f t="shared" si="82"/>
        <v>120</v>
      </c>
      <c r="M892" s="162">
        <v>120</v>
      </c>
      <c r="N892" s="162">
        <v>0</v>
      </c>
      <c r="O892" s="162">
        <f t="shared" si="87"/>
        <v>12.173933333333334</v>
      </c>
      <c r="P892" s="164">
        <f t="shared" si="88"/>
        <v>1460.8720000000001</v>
      </c>
      <c r="Q892" s="165">
        <f t="shared" si="84"/>
        <v>626.08799999999997</v>
      </c>
    </row>
    <row r="893" spans="1:17" s="154" customFormat="1">
      <c r="A893" s="231">
        <v>51901</v>
      </c>
      <c r="B893" s="174" t="s">
        <v>1395</v>
      </c>
      <c r="C893" s="166" t="s">
        <v>21</v>
      </c>
      <c r="D893" s="174" t="s">
        <v>1396</v>
      </c>
      <c r="E893" s="170" t="s">
        <v>1397</v>
      </c>
      <c r="F893" s="171">
        <v>3410</v>
      </c>
      <c r="G893" s="162">
        <v>30</v>
      </c>
      <c r="H893" s="163">
        <f t="shared" si="85"/>
        <v>1023</v>
      </c>
      <c r="I893" s="163">
        <f t="shared" si="86"/>
        <v>2387</v>
      </c>
      <c r="J893" s="162">
        <v>10</v>
      </c>
      <c r="K893" s="162">
        <v>10</v>
      </c>
      <c r="L893" s="162">
        <f t="shared" si="82"/>
        <v>120</v>
      </c>
      <c r="M893" s="162">
        <v>120</v>
      </c>
      <c r="N893" s="162">
        <v>0</v>
      </c>
      <c r="O893" s="162">
        <f t="shared" si="87"/>
        <v>19.891666666666666</v>
      </c>
      <c r="P893" s="164">
        <f t="shared" si="88"/>
        <v>2387</v>
      </c>
      <c r="Q893" s="165">
        <f t="shared" si="84"/>
        <v>1023</v>
      </c>
    </row>
    <row r="894" spans="1:17" s="154" customFormat="1">
      <c r="A894" s="231">
        <v>51901</v>
      </c>
      <c r="B894" s="169" t="s">
        <v>1398</v>
      </c>
      <c r="C894" s="166" t="s">
        <v>21</v>
      </c>
      <c r="D894" s="195" t="s">
        <v>1399</v>
      </c>
      <c r="E894" s="178" t="s">
        <v>1400</v>
      </c>
      <c r="F894" s="168">
        <v>326.08999999999997</v>
      </c>
      <c r="G894" s="162">
        <v>30</v>
      </c>
      <c r="H894" s="163">
        <f t="shared" si="85"/>
        <v>97.826999999999984</v>
      </c>
      <c r="I894" s="163">
        <f t="shared" si="86"/>
        <v>228.26299999999998</v>
      </c>
      <c r="J894" s="162">
        <v>10</v>
      </c>
      <c r="K894" s="162">
        <v>10</v>
      </c>
      <c r="L894" s="162">
        <f t="shared" si="82"/>
        <v>120</v>
      </c>
      <c r="M894" s="162">
        <v>120</v>
      </c>
      <c r="N894" s="162">
        <v>0</v>
      </c>
      <c r="O894" s="162">
        <f t="shared" si="87"/>
        <v>1.9021916666666665</v>
      </c>
      <c r="P894" s="164">
        <f t="shared" si="88"/>
        <v>228.26299999999998</v>
      </c>
      <c r="Q894" s="165">
        <f t="shared" si="84"/>
        <v>97.826999999999998</v>
      </c>
    </row>
    <row r="895" spans="1:17" s="154" customFormat="1">
      <c r="A895" s="231">
        <v>51901</v>
      </c>
      <c r="B895" s="169" t="s">
        <v>1401</v>
      </c>
      <c r="C895" s="166" t="s">
        <v>21</v>
      </c>
      <c r="D895" s="195" t="s">
        <v>1399</v>
      </c>
      <c r="E895" s="178" t="s">
        <v>1400</v>
      </c>
      <c r="F895" s="171">
        <v>326.08999999999997</v>
      </c>
      <c r="G895" s="162">
        <v>30</v>
      </c>
      <c r="H895" s="163">
        <f t="shared" si="85"/>
        <v>97.826999999999984</v>
      </c>
      <c r="I895" s="163">
        <f t="shared" si="86"/>
        <v>228.26299999999998</v>
      </c>
      <c r="J895" s="162">
        <v>10</v>
      </c>
      <c r="K895" s="162">
        <v>10</v>
      </c>
      <c r="L895" s="162">
        <f t="shared" si="82"/>
        <v>120</v>
      </c>
      <c r="M895" s="162">
        <v>120</v>
      </c>
      <c r="N895" s="162">
        <v>0</v>
      </c>
      <c r="O895" s="162">
        <f t="shared" si="87"/>
        <v>1.9021916666666665</v>
      </c>
      <c r="P895" s="164">
        <f t="shared" si="88"/>
        <v>228.26299999999998</v>
      </c>
      <c r="Q895" s="165">
        <f t="shared" si="84"/>
        <v>97.826999999999998</v>
      </c>
    </row>
    <row r="896" spans="1:17" s="154" customFormat="1" ht="24">
      <c r="A896" s="231">
        <v>51901</v>
      </c>
      <c r="B896" s="196" t="s">
        <v>1402</v>
      </c>
      <c r="C896" s="166" t="s">
        <v>21</v>
      </c>
      <c r="D896" s="177" t="s">
        <v>1403</v>
      </c>
      <c r="E896" s="176" t="s">
        <v>1278</v>
      </c>
      <c r="F896" s="171">
        <v>3397.7</v>
      </c>
      <c r="G896" s="162">
        <v>30</v>
      </c>
      <c r="H896" s="163">
        <f t="shared" si="85"/>
        <v>1019.31</v>
      </c>
      <c r="I896" s="163">
        <f t="shared" si="86"/>
        <v>2378.39</v>
      </c>
      <c r="J896" s="162">
        <v>10</v>
      </c>
      <c r="K896" s="162">
        <v>10</v>
      </c>
      <c r="L896" s="162">
        <f t="shared" si="82"/>
        <v>120</v>
      </c>
      <c r="M896" s="162">
        <v>120</v>
      </c>
      <c r="N896" s="162">
        <v>0</v>
      </c>
      <c r="O896" s="162">
        <f t="shared" si="87"/>
        <v>19.819916666666664</v>
      </c>
      <c r="P896" s="164">
        <f t="shared" si="88"/>
        <v>2378.39</v>
      </c>
      <c r="Q896" s="165">
        <f t="shared" si="84"/>
        <v>1019.31</v>
      </c>
    </row>
    <row r="897" spans="1:17" s="154" customFormat="1">
      <c r="A897" s="231">
        <v>51901</v>
      </c>
      <c r="B897" s="196" t="s">
        <v>1404</v>
      </c>
      <c r="C897" s="166" t="s">
        <v>21</v>
      </c>
      <c r="D897" s="177" t="s">
        <v>1405</v>
      </c>
      <c r="E897" s="176" t="s">
        <v>1406</v>
      </c>
      <c r="F897" s="171">
        <v>1119</v>
      </c>
      <c r="G897" s="162">
        <v>30</v>
      </c>
      <c r="H897" s="163">
        <f t="shared" si="85"/>
        <v>335.7</v>
      </c>
      <c r="I897" s="163">
        <f t="shared" si="86"/>
        <v>783.3</v>
      </c>
      <c r="J897" s="162">
        <v>10</v>
      </c>
      <c r="K897" s="162">
        <v>10</v>
      </c>
      <c r="L897" s="162">
        <f t="shared" si="82"/>
        <v>120</v>
      </c>
      <c r="M897" s="162">
        <v>120</v>
      </c>
      <c r="N897" s="162">
        <v>0</v>
      </c>
      <c r="O897" s="162">
        <f t="shared" si="87"/>
        <v>6.5274999999999999</v>
      </c>
      <c r="P897" s="164">
        <f t="shared" si="88"/>
        <v>783.3</v>
      </c>
      <c r="Q897" s="165">
        <f t="shared" si="84"/>
        <v>335.70000000000005</v>
      </c>
    </row>
    <row r="898" spans="1:17" s="154" customFormat="1">
      <c r="A898" s="231">
        <v>51901</v>
      </c>
      <c r="B898" s="196" t="s">
        <v>1407</v>
      </c>
      <c r="C898" s="166" t="s">
        <v>21</v>
      </c>
      <c r="D898" s="177" t="s">
        <v>1408</v>
      </c>
      <c r="E898" s="176" t="s">
        <v>1290</v>
      </c>
      <c r="F898" s="171">
        <v>2535</v>
      </c>
      <c r="G898" s="162">
        <v>30</v>
      </c>
      <c r="H898" s="163">
        <f t="shared" si="85"/>
        <v>760.5</v>
      </c>
      <c r="I898" s="163">
        <f t="shared" si="86"/>
        <v>1774.5</v>
      </c>
      <c r="J898" s="162">
        <v>10</v>
      </c>
      <c r="K898" s="162">
        <v>10</v>
      </c>
      <c r="L898" s="162">
        <f t="shared" si="82"/>
        <v>120</v>
      </c>
      <c r="M898" s="162">
        <v>120</v>
      </c>
      <c r="N898" s="162">
        <v>0</v>
      </c>
      <c r="O898" s="162">
        <f t="shared" si="87"/>
        <v>14.7875</v>
      </c>
      <c r="P898" s="164">
        <f t="shared" si="88"/>
        <v>1774.5</v>
      </c>
      <c r="Q898" s="165">
        <f t="shared" si="84"/>
        <v>760.5</v>
      </c>
    </row>
    <row r="899" spans="1:17" s="154" customFormat="1">
      <c r="A899" s="231">
        <v>51901</v>
      </c>
      <c r="B899" s="196" t="s">
        <v>1409</v>
      </c>
      <c r="C899" s="166" t="s">
        <v>21</v>
      </c>
      <c r="D899" s="177" t="s">
        <v>1408</v>
      </c>
      <c r="E899" s="176" t="s">
        <v>1290</v>
      </c>
      <c r="F899" s="171">
        <v>2535</v>
      </c>
      <c r="G899" s="162">
        <v>30</v>
      </c>
      <c r="H899" s="163">
        <f t="shared" si="85"/>
        <v>760.5</v>
      </c>
      <c r="I899" s="163">
        <f t="shared" si="86"/>
        <v>1774.5</v>
      </c>
      <c r="J899" s="162">
        <v>10</v>
      </c>
      <c r="K899" s="162">
        <v>10</v>
      </c>
      <c r="L899" s="162">
        <f t="shared" si="82"/>
        <v>120</v>
      </c>
      <c r="M899" s="162">
        <v>120</v>
      </c>
      <c r="N899" s="162">
        <v>0</v>
      </c>
      <c r="O899" s="162">
        <f t="shared" si="87"/>
        <v>14.7875</v>
      </c>
      <c r="P899" s="164">
        <f t="shared" si="88"/>
        <v>1774.5</v>
      </c>
      <c r="Q899" s="165">
        <f t="shared" si="84"/>
        <v>760.5</v>
      </c>
    </row>
    <row r="900" spans="1:17" s="154" customFormat="1">
      <c r="A900" s="231">
        <v>51901</v>
      </c>
      <c r="B900" s="196" t="s">
        <v>1410</v>
      </c>
      <c r="C900" s="166" t="s">
        <v>21</v>
      </c>
      <c r="D900" s="177" t="s">
        <v>1411</v>
      </c>
      <c r="E900" s="176" t="s">
        <v>1290</v>
      </c>
      <c r="F900" s="171">
        <v>2535</v>
      </c>
      <c r="G900" s="162">
        <v>30</v>
      </c>
      <c r="H900" s="163">
        <f t="shared" si="85"/>
        <v>760.5</v>
      </c>
      <c r="I900" s="163">
        <f t="shared" si="86"/>
        <v>1774.5</v>
      </c>
      <c r="J900" s="162">
        <v>10</v>
      </c>
      <c r="K900" s="162">
        <v>10</v>
      </c>
      <c r="L900" s="162">
        <f t="shared" si="82"/>
        <v>120</v>
      </c>
      <c r="M900" s="162">
        <v>120</v>
      </c>
      <c r="N900" s="162">
        <v>0</v>
      </c>
      <c r="O900" s="162">
        <f t="shared" si="87"/>
        <v>14.7875</v>
      </c>
      <c r="P900" s="164">
        <f t="shared" si="88"/>
        <v>1774.5</v>
      </c>
      <c r="Q900" s="165">
        <f t="shared" si="84"/>
        <v>760.5</v>
      </c>
    </row>
    <row r="901" spans="1:17" s="154" customFormat="1">
      <c r="A901" s="231">
        <v>51901</v>
      </c>
      <c r="B901" s="166" t="s">
        <v>1412</v>
      </c>
      <c r="C901" s="166" t="s">
        <v>21</v>
      </c>
      <c r="D901" s="174" t="s">
        <v>1055</v>
      </c>
      <c r="E901" s="170" t="s">
        <v>1413</v>
      </c>
      <c r="F901" s="171">
        <v>2190</v>
      </c>
      <c r="G901" s="162">
        <v>30</v>
      </c>
      <c r="H901" s="163">
        <f t="shared" si="85"/>
        <v>657</v>
      </c>
      <c r="I901" s="163">
        <f t="shared" si="86"/>
        <v>1533</v>
      </c>
      <c r="J901" s="162">
        <v>10</v>
      </c>
      <c r="K901" s="162">
        <v>10</v>
      </c>
      <c r="L901" s="162">
        <f t="shared" si="82"/>
        <v>120</v>
      </c>
      <c r="M901" s="162">
        <v>120</v>
      </c>
      <c r="N901" s="162">
        <v>0</v>
      </c>
      <c r="O901" s="162">
        <f t="shared" si="87"/>
        <v>12.775</v>
      </c>
      <c r="P901" s="164">
        <f t="shared" si="88"/>
        <v>1533</v>
      </c>
      <c r="Q901" s="165">
        <f t="shared" si="84"/>
        <v>657</v>
      </c>
    </row>
    <row r="902" spans="1:17" s="154" customFormat="1">
      <c r="A902" s="231">
        <v>51901</v>
      </c>
      <c r="B902" s="166" t="s">
        <v>1414</v>
      </c>
      <c r="C902" s="166" t="s">
        <v>21</v>
      </c>
      <c r="D902" s="166" t="s">
        <v>22</v>
      </c>
      <c r="E902" s="170" t="s">
        <v>1415</v>
      </c>
      <c r="F902" s="168">
        <v>1</v>
      </c>
      <c r="G902" s="162">
        <v>30</v>
      </c>
      <c r="H902" s="163">
        <f t="shared" si="85"/>
        <v>0.3</v>
      </c>
      <c r="I902" s="163">
        <f t="shared" si="86"/>
        <v>0.7</v>
      </c>
      <c r="J902" s="162">
        <v>10</v>
      </c>
      <c r="K902" s="162">
        <v>10</v>
      </c>
      <c r="L902" s="162">
        <f t="shared" si="82"/>
        <v>120</v>
      </c>
      <c r="M902" s="162">
        <v>120</v>
      </c>
      <c r="N902" s="162">
        <v>0</v>
      </c>
      <c r="O902" s="162">
        <f t="shared" si="87"/>
        <v>5.8333333333333327E-3</v>
      </c>
      <c r="P902" s="164">
        <f t="shared" si="88"/>
        <v>0.7</v>
      </c>
      <c r="Q902" s="165">
        <f t="shared" si="84"/>
        <v>0.30000000000000004</v>
      </c>
    </row>
    <row r="903" spans="1:17" s="154" customFormat="1">
      <c r="A903" s="231">
        <v>51901</v>
      </c>
      <c r="B903" s="196" t="s">
        <v>1416</v>
      </c>
      <c r="C903" s="166" t="s">
        <v>21</v>
      </c>
      <c r="D903" s="177" t="s">
        <v>1417</v>
      </c>
      <c r="E903" s="176" t="s">
        <v>1418</v>
      </c>
      <c r="F903" s="171">
        <v>2128.2600000000002</v>
      </c>
      <c r="G903" s="162">
        <v>30</v>
      </c>
      <c r="H903" s="163">
        <f t="shared" si="85"/>
        <v>638.47800000000007</v>
      </c>
      <c r="I903" s="163">
        <f t="shared" si="86"/>
        <v>1489.7820000000002</v>
      </c>
      <c r="J903" s="162">
        <v>10</v>
      </c>
      <c r="K903" s="162">
        <v>10</v>
      </c>
      <c r="L903" s="162">
        <f t="shared" si="82"/>
        <v>120</v>
      </c>
      <c r="M903" s="162">
        <v>120</v>
      </c>
      <c r="N903" s="162">
        <v>0</v>
      </c>
      <c r="O903" s="162">
        <f t="shared" si="87"/>
        <v>12.414850000000001</v>
      </c>
      <c r="P903" s="164">
        <f t="shared" si="88"/>
        <v>1489.7820000000002</v>
      </c>
      <c r="Q903" s="165">
        <f t="shared" si="84"/>
        <v>638.47800000000007</v>
      </c>
    </row>
    <row r="904" spans="1:17" s="154" customFormat="1">
      <c r="A904" s="231">
        <v>51901</v>
      </c>
      <c r="B904" s="196" t="s">
        <v>1419</v>
      </c>
      <c r="C904" s="166" t="s">
        <v>21</v>
      </c>
      <c r="D904" s="177" t="s">
        <v>1420</v>
      </c>
      <c r="E904" s="176" t="s">
        <v>1290</v>
      </c>
      <c r="F904" s="171">
        <v>2433.92</v>
      </c>
      <c r="G904" s="162">
        <v>30</v>
      </c>
      <c r="H904" s="163">
        <f t="shared" si="85"/>
        <v>730.17600000000004</v>
      </c>
      <c r="I904" s="163">
        <f t="shared" si="86"/>
        <v>1703.7440000000001</v>
      </c>
      <c r="J904" s="162">
        <v>10</v>
      </c>
      <c r="K904" s="162">
        <v>10</v>
      </c>
      <c r="L904" s="162">
        <f t="shared" si="82"/>
        <v>120</v>
      </c>
      <c r="M904" s="162">
        <v>120</v>
      </c>
      <c r="N904" s="162">
        <v>0</v>
      </c>
      <c r="O904" s="162">
        <f t="shared" si="87"/>
        <v>14.197866666666668</v>
      </c>
      <c r="P904" s="164">
        <f t="shared" si="88"/>
        <v>1703.7440000000001</v>
      </c>
      <c r="Q904" s="165">
        <f t="shared" si="84"/>
        <v>730.17599999999993</v>
      </c>
    </row>
    <row r="905" spans="1:17" s="154" customFormat="1">
      <c r="A905" s="231">
        <v>51901</v>
      </c>
      <c r="B905" s="166" t="s">
        <v>1421</v>
      </c>
      <c r="C905" s="166" t="s">
        <v>21</v>
      </c>
      <c r="D905" s="174" t="s">
        <v>1422</v>
      </c>
      <c r="E905" s="170" t="s">
        <v>1423</v>
      </c>
      <c r="F905" s="171">
        <v>1303.48</v>
      </c>
      <c r="G905" s="162">
        <v>30</v>
      </c>
      <c r="H905" s="163">
        <f t="shared" si="85"/>
        <v>391.04399999999998</v>
      </c>
      <c r="I905" s="163">
        <f t="shared" si="86"/>
        <v>912.43600000000004</v>
      </c>
      <c r="J905" s="162">
        <v>10</v>
      </c>
      <c r="K905" s="162">
        <v>10</v>
      </c>
      <c r="L905" s="162">
        <f t="shared" si="82"/>
        <v>120</v>
      </c>
      <c r="M905" s="162">
        <v>120</v>
      </c>
      <c r="N905" s="162">
        <v>0</v>
      </c>
      <c r="O905" s="162">
        <f t="shared" si="87"/>
        <v>7.6036333333333337</v>
      </c>
      <c r="P905" s="164">
        <f t="shared" si="88"/>
        <v>912.43600000000004</v>
      </c>
      <c r="Q905" s="165">
        <f t="shared" si="84"/>
        <v>391.04399999999998</v>
      </c>
    </row>
    <row r="906" spans="1:17" s="154" customFormat="1">
      <c r="A906" s="231">
        <v>51901</v>
      </c>
      <c r="B906" s="166" t="s">
        <v>1424</v>
      </c>
      <c r="C906" s="166" t="s">
        <v>21</v>
      </c>
      <c r="D906" s="174" t="s">
        <v>1422</v>
      </c>
      <c r="E906" s="170" t="s">
        <v>1425</v>
      </c>
      <c r="F906" s="171">
        <v>1891.3</v>
      </c>
      <c r="G906" s="162">
        <v>30</v>
      </c>
      <c r="H906" s="163">
        <f t="shared" si="85"/>
        <v>567.39</v>
      </c>
      <c r="I906" s="163">
        <f t="shared" si="86"/>
        <v>1323.9099999999999</v>
      </c>
      <c r="J906" s="162">
        <v>10</v>
      </c>
      <c r="K906" s="162">
        <v>10</v>
      </c>
      <c r="L906" s="162">
        <f t="shared" si="82"/>
        <v>120</v>
      </c>
      <c r="M906" s="162">
        <v>120</v>
      </c>
      <c r="N906" s="162">
        <v>0</v>
      </c>
      <c r="O906" s="162">
        <f t="shared" si="87"/>
        <v>11.032583333333331</v>
      </c>
      <c r="P906" s="164">
        <f t="shared" si="88"/>
        <v>1323.9099999999999</v>
      </c>
      <c r="Q906" s="165">
        <f t="shared" si="84"/>
        <v>567.3900000000001</v>
      </c>
    </row>
    <row r="907" spans="1:17" s="154" customFormat="1">
      <c r="A907" s="231">
        <v>51901</v>
      </c>
      <c r="B907" s="197" t="s">
        <v>1426</v>
      </c>
      <c r="C907" s="166" t="s">
        <v>21</v>
      </c>
      <c r="D907" s="197" t="s">
        <v>1427</v>
      </c>
      <c r="E907" s="198" t="s">
        <v>1428</v>
      </c>
      <c r="F907" s="199">
        <v>294.99</v>
      </c>
      <c r="G907" s="162">
        <v>30</v>
      </c>
      <c r="H907" s="163">
        <f t="shared" si="85"/>
        <v>88.497</v>
      </c>
      <c r="I907" s="163">
        <f t="shared" si="86"/>
        <v>206.49299999999999</v>
      </c>
      <c r="J907" s="162">
        <v>10</v>
      </c>
      <c r="K907" s="162">
        <v>10</v>
      </c>
      <c r="L907" s="162">
        <f t="shared" ref="L907:L971" si="89">J907*12</f>
        <v>120</v>
      </c>
      <c r="M907" s="162">
        <v>120</v>
      </c>
      <c r="N907" s="162">
        <v>0</v>
      </c>
      <c r="O907" s="162">
        <f t="shared" si="87"/>
        <v>1.7207749999999999</v>
      </c>
      <c r="P907" s="164">
        <f t="shared" si="88"/>
        <v>206.49299999999999</v>
      </c>
      <c r="Q907" s="165">
        <f t="shared" ref="Q907:Q971" si="90">F907-P907</f>
        <v>88.497000000000014</v>
      </c>
    </row>
    <row r="908" spans="1:17" s="154" customFormat="1">
      <c r="A908" s="231">
        <v>51901</v>
      </c>
      <c r="B908" s="200" t="s">
        <v>1429</v>
      </c>
      <c r="C908" s="166" t="s">
        <v>21</v>
      </c>
      <c r="D908" s="197" t="s">
        <v>1430</v>
      </c>
      <c r="E908" s="198" t="s">
        <v>1431</v>
      </c>
      <c r="F908" s="199">
        <v>758</v>
      </c>
      <c r="G908" s="162">
        <v>30</v>
      </c>
      <c r="H908" s="163">
        <f t="shared" ref="H908:H972" si="91">F908*G908%</f>
        <v>227.4</v>
      </c>
      <c r="I908" s="163">
        <f t="shared" ref="I908:I972" si="92">F908-H908</f>
        <v>530.6</v>
      </c>
      <c r="J908" s="162">
        <v>10</v>
      </c>
      <c r="K908" s="162">
        <v>10</v>
      </c>
      <c r="L908" s="162">
        <f t="shared" si="89"/>
        <v>120</v>
      </c>
      <c r="M908" s="162">
        <v>120</v>
      </c>
      <c r="N908" s="162">
        <v>0</v>
      </c>
      <c r="O908" s="162">
        <f t="shared" ref="O908:O972" si="93">I908/L908</f>
        <v>4.4216666666666669</v>
      </c>
      <c r="P908" s="164">
        <f t="shared" ref="P908:P972" si="94">O908*M908</f>
        <v>530.6</v>
      </c>
      <c r="Q908" s="165">
        <f t="shared" si="90"/>
        <v>227.39999999999998</v>
      </c>
    </row>
    <row r="909" spans="1:17" s="154" customFormat="1">
      <c r="A909" s="231">
        <v>51901</v>
      </c>
      <c r="B909" s="200" t="s">
        <v>1432</v>
      </c>
      <c r="C909" s="166" t="s">
        <v>21</v>
      </c>
      <c r="D909" s="197" t="s">
        <v>1433</v>
      </c>
      <c r="E909" s="198" t="s">
        <v>1434</v>
      </c>
      <c r="F909" s="199">
        <v>326.95999999999998</v>
      </c>
      <c r="G909" s="162">
        <v>30</v>
      </c>
      <c r="H909" s="163">
        <f t="shared" si="91"/>
        <v>98.087999999999994</v>
      </c>
      <c r="I909" s="163">
        <f t="shared" si="92"/>
        <v>228.87199999999999</v>
      </c>
      <c r="J909" s="162">
        <v>10</v>
      </c>
      <c r="K909" s="162">
        <v>10</v>
      </c>
      <c r="L909" s="162">
        <f t="shared" si="89"/>
        <v>120</v>
      </c>
      <c r="M909" s="162">
        <v>120</v>
      </c>
      <c r="N909" s="162">
        <v>0</v>
      </c>
      <c r="O909" s="162">
        <f t="shared" si="93"/>
        <v>1.9072666666666664</v>
      </c>
      <c r="P909" s="164">
        <f t="shared" si="94"/>
        <v>228.87199999999999</v>
      </c>
      <c r="Q909" s="165">
        <f t="shared" si="90"/>
        <v>98.087999999999994</v>
      </c>
    </row>
    <row r="910" spans="1:17" s="154" customFormat="1">
      <c r="A910" s="231">
        <v>51901</v>
      </c>
      <c r="B910" s="200" t="s">
        <v>1435</v>
      </c>
      <c r="C910" s="166" t="s">
        <v>21</v>
      </c>
      <c r="D910" s="166" t="s">
        <v>22</v>
      </c>
      <c r="E910" s="201" t="s">
        <v>1436</v>
      </c>
      <c r="F910" s="199">
        <v>1</v>
      </c>
      <c r="G910" s="162">
        <v>30</v>
      </c>
      <c r="H910" s="163">
        <f t="shared" si="91"/>
        <v>0.3</v>
      </c>
      <c r="I910" s="163">
        <f t="shared" si="92"/>
        <v>0.7</v>
      </c>
      <c r="J910" s="162">
        <v>10</v>
      </c>
      <c r="K910" s="162">
        <v>10</v>
      </c>
      <c r="L910" s="162">
        <f t="shared" si="89"/>
        <v>120</v>
      </c>
      <c r="M910" s="162">
        <v>120</v>
      </c>
      <c r="N910" s="162">
        <v>0</v>
      </c>
      <c r="O910" s="162">
        <f t="shared" si="93"/>
        <v>5.8333333333333327E-3</v>
      </c>
      <c r="P910" s="164">
        <f t="shared" si="94"/>
        <v>0.7</v>
      </c>
      <c r="Q910" s="165">
        <f t="shared" si="90"/>
        <v>0.30000000000000004</v>
      </c>
    </row>
    <row r="911" spans="1:17" s="154" customFormat="1">
      <c r="A911" s="232">
        <v>52101</v>
      </c>
      <c r="B911" s="169" t="s">
        <v>1437</v>
      </c>
      <c r="C911" s="166" t="s">
        <v>21</v>
      </c>
      <c r="D911" s="169" t="s">
        <v>303</v>
      </c>
      <c r="E911" s="167" t="s">
        <v>1438</v>
      </c>
      <c r="F911" s="168">
        <v>2400.86</v>
      </c>
      <c r="G911" s="162">
        <v>30</v>
      </c>
      <c r="H911" s="163">
        <f t="shared" si="91"/>
        <v>720.25800000000004</v>
      </c>
      <c r="I911" s="163">
        <f t="shared" si="92"/>
        <v>1680.6020000000001</v>
      </c>
      <c r="J911" s="162">
        <v>3</v>
      </c>
      <c r="K911" s="162">
        <v>33.33</v>
      </c>
      <c r="L911" s="162">
        <f t="shared" si="89"/>
        <v>36</v>
      </c>
      <c r="M911" s="162">
        <v>36</v>
      </c>
      <c r="N911" s="162">
        <v>0</v>
      </c>
      <c r="O911" s="162">
        <f t="shared" si="93"/>
        <v>46.683388888888892</v>
      </c>
      <c r="P911" s="164">
        <f t="shared" si="94"/>
        <v>1680.6020000000001</v>
      </c>
      <c r="Q911" s="165">
        <f t="shared" si="90"/>
        <v>720.25800000000004</v>
      </c>
    </row>
    <row r="912" spans="1:17" s="154" customFormat="1">
      <c r="A912" s="232">
        <v>52101</v>
      </c>
      <c r="B912" s="169" t="s">
        <v>1439</v>
      </c>
      <c r="C912" s="166" t="s">
        <v>21</v>
      </c>
      <c r="D912" s="169" t="s">
        <v>303</v>
      </c>
      <c r="E912" s="167" t="s">
        <v>1440</v>
      </c>
      <c r="F912" s="171">
        <v>3159.13</v>
      </c>
      <c r="G912" s="162">
        <v>30</v>
      </c>
      <c r="H912" s="163">
        <f t="shared" si="91"/>
        <v>947.73900000000003</v>
      </c>
      <c r="I912" s="163">
        <f t="shared" si="92"/>
        <v>2211.3910000000001</v>
      </c>
      <c r="J912" s="162">
        <v>3</v>
      </c>
      <c r="K912" s="162">
        <v>33.33</v>
      </c>
      <c r="L912" s="162">
        <f t="shared" si="89"/>
        <v>36</v>
      </c>
      <c r="M912" s="162">
        <v>36</v>
      </c>
      <c r="N912" s="162">
        <v>0</v>
      </c>
      <c r="O912" s="162">
        <f t="shared" si="93"/>
        <v>61.427527777777783</v>
      </c>
      <c r="P912" s="164">
        <f t="shared" si="94"/>
        <v>2211.3910000000001</v>
      </c>
      <c r="Q912" s="165">
        <f t="shared" si="90"/>
        <v>947.73900000000003</v>
      </c>
    </row>
    <row r="913" spans="1:17" s="154" customFormat="1">
      <c r="A913" s="232">
        <v>52101</v>
      </c>
      <c r="B913" s="169" t="s">
        <v>1441</v>
      </c>
      <c r="C913" s="166" t="s">
        <v>21</v>
      </c>
      <c r="D913" s="169" t="s">
        <v>1442</v>
      </c>
      <c r="E913" s="167" t="s">
        <v>1443</v>
      </c>
      <c r="F913" s="168">
        <v>3303.48</v>
      </c>
      <c r="G913" s="162">
        <v>30</v>
      </c>
      <c r="H913" s="163">
        <f t="shared" si="91"/>
        <v>991.04399999999998</v>
      </c>
      <c r="I913" s="163">
        <f t="shared" si="92"/>
        <v>2312.4360000000001</v>
      </c>
      <c r="J913" s="162">
        <v>3</v>
      </c>
      <c r="K913" s="162">
        <v>33.33</v>
      </c>
      <c r="L913" s="162">
        <f t="shared" si="89"/>
        <v>36</v>
      </c>
      <c r="M913" s="162">
        <v>36</v>
      </c>
      <c r="N913" s="162">
        <v>0</v>
      </c>
      <c r="O913" s="162">
        <f t="shared" si="93"/>
        <v>64.234333333333339</v>
      </c>
      <c r="P913" s="164">
        <f t="shared" si="94"/>
        <v>2312.4360000000001</v>
      </c>
      <c r="Q913" s="165">
        <f t="shared" si="90"/>
        <v>991.04399999999987</v>
      </c>
    </row>
    <row r="914" spans="1:17" s="154" customFormat="1">
      <c r="A914" s="232">
        <v>52101</v>
      </c>
      <c r="B914" s="169" t="s">
        <v>1444</v>
      </c>
      <c r="C914" s="166" t="s">
        <v>21</v>
      </c>
      <c r="D914" s="169" t="s">
        <v>1442</v>
      </c>
      <c r="E914" s="167" t="s">
        <v>1445</v>
      </c>
      <c r="F914" s="168">
        <v>604.26</v>
      </c>
      <c r="G914" s="162">
        <v>30</v>
      </c>
      <c r="H914" s="163">
        <f t="shared" si="91"/>
        <v>181.27799999999999</v>
      </c>
      <c r="I914" s="163">
        <f t="shared" si="92"/>
        <v>422.98199999999997</v>
      </c>
      <c r="J914" s="162">
        <v>3</v>
      </c>
      <c r="K914" s="162">
        <v>33.33</v>
      </c>
      <c r="L914" s="162">
        <f t="shared" si="89"/>
        <v>36</v>
      </c>
      <c r="M914" s="162">
        <v>36</v>
      </c>
      <c r="N914" s="162">
        <v>0</v>
      </c>
      <c r="O914" s="162">
        <f t="shared" si="93"/>
        <v>11.749499999999999</v>
      </c>
      <c r="P914" s="164">
        <f t="shared" si="94"/>
        <v>422.98199999999997</v>
      </c>
      <c r="Q914" s="165">
        <f t="shared" si="90"/>
        <v>181.27800000000002</v>
      </c>
    </row>
    <row r="915" spans="1:17" s="154" customFormat="1">
      <c r="A915" s="232">
        <v>52101</v>
      </c>
      <c r="B915" s="169" t="s">
        <v>1446</v>
      </c>
      <c r="C915" s="166" t="s">
        <v>21</v>
      </c>
      <c r="D915" s="166" t="s">
        <v>841</v>
      </c>
      <c r="E915" s="182" t="s">
        <v>1447</v>
      </c>
      <c r="F915" s="168">
        <v>0</v>
      </c>
      <c r="G915" s="162">
        <v>30</v>
      </c>
      <c r="H915" s="163">
        <f t="shared" si="91"/>
        <v>0</v>
      </c>
      <c r="I915" s="163">
        <f t="shared" si="92"/>
        <v>0</v>
      </c>
      <c r="J915" s="162">
        <v>3</v>
      </c>
      <c r="K915" s="162">
        <v>33.33</v>
      </c>
      <c r="L915" s="162">
        <f t="shared" si="89"/>
        <v>36</v>
      </c>
      <c r="M915" s="162">
        <v>36</v>
      </c>
      <c r="N915" s="162">
        <v>0</v>
      </c>
      <c r="O915" s="162">
        <f t="shared" si="93"/>
        <v>0</v>
      </c>
      <c r="P915" s="164">
        <f t="shared" si="94"/>
        <v>0</v>
      </c>
      <c r="Q915" s="165">
        <f t="shared" si="90"/>
        <v>0</v>
      </c>
    </row>
    <row r="916" spans="1:17" s="154" customFormat="1">
      <c r="A916" s="232">
        <v>52101</v>
      </c>
      <c r="B916" s="169" t="s">
        <v>1448</v>
      </c>
      <c r="C916" s="166" t="s">
        <v>21</v>
      </c>
      <c r="D916" s="166" t="s">
        <v>841</v>
      </c>
      <c r="E916" s="182" t="s">
        <v>1447</v>
      </c>
      <c r="F916" s="168">
        <v>0</v>
      </c>
      <c r="G916" s="162">
        <v>30</v>
      </c>
      <c r="H916" s="163">
        <f t="shared" si="91"/>
        <v>0</v>
      </c>
      <c r="I916" s="163">
        <f t="shared" si="92"/>
        <v>0</v>
      </c>
      <c r="J916" s="162">
        <v>3</v>
      </c>
      <c r="K916" s="162">
        <v>33.33</v>
      </c>
      <c r="L916" s="162">
        <f t="shared" si="89"/>
        <v>36</v>
      </c>
      <c r="M916" s="162">
        <v>36</v>
      </c>
      <c r="N916" s="162">
        <v>0</v>
      </c>
      <c r="O916" s="162">
        <f t="shared" si="93"/>
        <v>0</v>
      </c>
      <c r="P916" s="164">
        <f t="shared" si="94"/>
        <v>0</v>
      </c>
      <c r="Q916" s="165">
        <f t="shared" si="90"/>
        <v>0</v>
      </c>
    </row>
    <row r="917" spans="1:17" s="154" customFormat="1">
      <c r="A917" s="232">
        <v>52101</v>
      </c>
      <c r="B917" s="166" t="s">
        <v>1449</v>
      </c>
      <c r="C917" s="166" t="s">
        <v>21</v>
      </c>
      <c r="D917" s="166" t="s">
        <v>872</v>
      </c>
      <c r="E917" s="167" t="s">
        <v>1450</v>
      </c>
      <c r="F917" s="168">
        <v>0</v>
      </c>
      <c r="G917" s="162">
        <v>30</v>
      </c>
      <c r="H917" s="163">
        <f t="shared" si="91"/>
        <v>0</v>
      </c>
      <c r="I917" s="163">
        <f t="shared" si="92"/>
        <v>0</v>
      </c>
      <c r="J917" s="162">
        <v>3</v>
      </c>
      <c r="K917" s="162">
        <v>33.33</v>
      </c>
      <c r="L917" s="162">
        <f t="shared" si="89"/>
        <v>36</v>
      </c>
      <c r="M917" s="162">
        <v>36</v>
      </c>
      <c r="N917" s="162">
        <v>0</v>
      </c>
      <c r="O917" s="162">
        <f t="shared" si="93"/>
        <v>0</v>
      </c>
      <c r="P917" s="164">
        <f t="shared" si="94"/>
        <v>0</v>
      </c>
      <c r="Q917" s="165">
        <f t="shared" si="90"/>
        <v>0</v>
      </c>
    </row>
    <row r="918" spans="1:17" s="154" customFormat="1">
      <c r="A918" s="232">
        <v>52101</v>
      </c>
      <c r="B918" s="166" t="s">
        <v>1451</v>
      </c>
      <c r="C918" s="166" t="s">
        <v>21</v>
      </c>
      <c r="D918" s="166" t="s">
        <v>888</v>
      </c>
      <c r="E918" s="167" t="s">
        <v>1452</v>
      </c>
      <c r="F918" s="168">
        <v>0</v>
      </c>
      <c r="G918" s="162">
        <v>30</v>
      </c>
      <c r="H918" s="163">
        <f t="shared" si="91"/>
        <v>0</v>
      </c>
      <c r="I918" s="163">
        <f t="shared" si="92"/>
        <v>0</v>
      </c>
      <c r="J918" s="162">
        <v>3</v>
      </c>
      <c r="K918" s="162">
        <v>33.33</v>
      </c>
      <c r="L918" s="162">
        <f t="shared" si="89"/>
        <v>36</v>
      </c>
      <c r="M918" s="162">
        <v>36</v>
      </c>
      <c r="N918" s="162">
        <v>0</v>
      </c>
      <c r="O918" s="162">
        <f t="shared" si="93"/>
        <v>0</v>
      </c>
      <c r="P918" s="164">
        <f t="shared" si="94"/>
        <v>0</v>
      </c>
      <c r="Q918" s="165">
        <f t="shared" si="90"/>
        <v>0</v>
      </c>
    </row>
    <row r="919" spans="1:17" s="154" customFormat="1">
      <c r="A919" s="232">
        <v>52101</v>
      </c>
      <c r="B919" s="197" t="s">
        <v>1453</v>
      </c>
      <c r="C919" s="166" t="s">
        <v>21</v>
      </c>
      <c r="D919" s="200" t="s">
        <v>1454</v>
      </c>
      <c r="E919" s="198" t="s">
        <v>1455</v>
      </c>
      <c r="F919" s="199">
        <v>8044.25</v>
      </c>
      <c r="G919" s="162">
        <v>30</v>
      </c>
      <c r="H919" s="163">
        <f t="shared" si="91"/>
        <v>2413.2750000000001</v>
      </c>
      <c r="I919" s="163">
        <f t="shared" si="92"/>
        <v>5630.9750000000004</v>
      </c>
      <c r="J919" s="162">
        <v>3</v>
      </c>
      <c r="K919" s="162">
        <v>33.33</v>
      </c>
      <c r="L919" s="162">
        <f t="shared" si="89"/>
        <v>36</v>
      </c>
      <c r="M919" s="162">
        <v>36</v>
      </c>
      <c r="N919" s="162">
        <v>0</v>
      </c>
      <c r="O919" s="162">
        <f t="shared" si="93"/>
        <v>156.41597222222222</v>
      </c>
      <c r="P919" s="164">
        <f t="shared" si="94"/>
        <v>5630.9750000000004</v>
      </c>
      <c r="Q919" s="165">
        <f t="shared" si="90"/>
        <v>2413.2749999999996</v>
      </c>
    </row>
    <row r="920" spans="1:17" s="154" customFormat="1">
      <c r="A920" s="232">
        <v>52101</v>
      </c>
      <c r="B920" s="197" t="s">
        <v>1456</v>
      </c>
      <c r="C920" s="166" t="s">
        <v>21</v>
      </c>
      <c r="D920" s="197" t="s">
        <v>1457</v>
      </c>
      <c r="E920" s="198" t="s">
        <v>1458</v>
      </c>
      <c r="F920" s="199">
        <v>1645</v>
      </c>
      <c r="G920" s="162">
        <v>30</v>
      </c>
      <c r="H920" s="163">
        <f t="shared" si="91"/>
        <v>493.5</v>
      </c>
      <c r="I920" s="163">
        <f t="shared" si="92"/>
        <v>1151.5</v>
      </c>
      <c r="J920" s="162">
        <v>3</v>
      </c>
      <c r="K920" s="162">
        <v>33.33</v>
      </c>
      <c r="L920" s="162">
        <f t="shared" si="89"/>
        <v>36</v>
      </c>
      <c r="M920" s="162">
        <v>36</v>
      </c>
      <c r="N920" s="162">
        <v>0</v>
      </c>
      <c r="O920" s="162">
        <f t="shared" si="93"/>
        <v>31.986111111111111</v>
      </c>
      <c r="P920" s="164">
        <f t="shared" si="94"/>
        <v>1151.5</v>
      </c>
      <c r="Q920" s="165">
        <f t="shared" si="90"/>
        <v>493.5</v>
      </c>
    </row>
    <row r="921" spans="1:17" s="154" customFormat="1">
      <c r="A921" s="233">
        <v>52301</v>
      </c>
      <c r="B921" s="166" t="s">
        <v>1459</v>
      </c>
      <c r="C921" s="166" t="s">
        <v>21</v>
      </c>
      <c r="D921" s="169" t="s">
        <v>1460</v>
      </c>
      <c r="E921" s="167" t="s">
        <v>1461</v>
      </c>
      <c r="F921" s="168">
        <v>989</v>
      </c>
      <c r="G921" s="162">
        <v>30</v>
      </c>
      <c r="H921" s="163">
        <f t="shared" si="91"/>
        <v>296.7</v>
      </c>
      <c r="I921" s="163">
        <f t="shared" si="92"/>
        <v>692.3</v>
      </c>
      <c r="J921" s="162">
        <v>3</v>
      </c>
      <c r="K921" s="162">
        <v>33.33</v>
      </c>
      <c r="L921" s="162">
        <f t="shared" si="89"/>
        <v>36</v>
      </c>
      <c r="M921" s="162">
        <v>36</v>
      </c>
      <c r="N921" s="162">
        <v>0</v>
      </c>
      <c r="O921" s="162">
        <f t="shared" si="93"/>
        <v>19.230555555555554</v>
      </c>
      <c r="P921" s="164">
        <f t="shared" si="94"/>
        <v>692.3</v>
      </c>
      <c r="Q921" s="165">
        <f t="shared" si="90"/>
        <v>296.70000000000005</v>
      </c>
    </row>
    <row r="922" spans="1:17" s="154" customFormat="1">
      <c r="A922" s="233">
        <v>52301</v>
      </c>
      <c r="B922" s="169" t="s">
        <v>1462</v>
      </c>
      <c r="C922" s="166" t="s">
        <v>21</v>
      </c>
      <c r="D922" s="166" t="s">
        <v>1463</v>
      </c>
      <c r="E922" s="167" t="s">
        <v>1464</v>
      </c>
      <c r="F922" s="168">
        <v>1509.98</v>
      </c>
      <c r="G922" s="162">
        <v>30</v>
      </c>
      <c r="H922" s="163">
        <f t="shared" si="91"/>
        <v>452.99399999999997</v>
      </c>
      <c r="I922" s="163">
        <f t="shared" si="92"/>
        <v>1056.9860000000001</v>
      </c>
      <c r="J922" s="162">
        <v>3</v>
      </c>
      <c r="K922" s="162">
        <v>33.33</v>
      </c>
      <c r="L922" s="162">
        <f t="shared" si="89"/>
        <v>36</v>
      </c>
      <c r="M922" s="162">
        <v>36</v>
      </c>
      <c r="N922" s="162">
        <v>0</v>
      </c>
      <c r="O922" s="162">
        <f t="shared" si="93"/>
        <v>29.360722222222225</v>
      </c>
      <c r="P922" s="164">
        <f t="shared" si="94"/>
        <v>1056.9860000000001</v>
      </c>
      <c r="Q922" s="165">
        <f t="shared" si="90"/>
        <v>452.99399999999991</v>
      </c>
    </row>
    <row r="923" spans="1:17" s="154" customFormat="1">
      <c r="A923" s="233">
        <v>52301</v>
      </c>
      <c r="B923" s="176" t="s">
        <v>1465</v>
      </c>
      <c r="C923" s="166" t="s">
        <v>21</v>
      </c>
      <c r="D923" s="202" t="s">
        <v>1466</v>
      </c>
      <c r="E923" s="176" t="s">
        <v>1467</v>
      </c>
      <c r="F923" s="203">
        <v>4705.5</v>
      </c>
      <c r="G923" s="162">
        <v>30</v>
      </c>
      <c r="H923" s="163">
        <f t="shared" si="91"/>
        <v>1411.6499999999999</v>
      </c>
      <c r="I923" s="163">
        <f t="shared" si="92"/>
        <v>3293.8500000000004</v>
      </c>
      <c r="J923" s="162">
        <v>3</v>
      </c>
      <c r="K923" s="162">
        <v>33.33</v>
      </c>
      <c r="L923" s="162">
        <f t="shared" si="89"/>
        <v>36</v>
      </c>
      <c r="M923" s="162">
        <v>36</v>
      </c>
      <c r="N923" s="162">
        <v>0</v>
      </c>
      <c r="O923" s="162">
        <f t="shared" si="93"/>
        <v>91.495833333333337</v>
      </c>
      <c r="P923" s="164">
        <f t="shared" si="94"/>
        <v>3293.8500000000004</v>
      </c>
      <c r="Q923" s="165">
        <f t="shared" si="90"/>
        <v>1411.6499999999996</v>
      </c>
    </row>
    <row r="924" spans="1:17" s="154" customFormat="1">
      <c r="A924" s="233">
        <v>52301</v>
      </c>
      <c r="B924" s="177" t="s">
        <v>1468</v>
      </c>
      <c r="C924" s="166" t="s">
        <v>21</v>
      </c>
      <c r="D924" s="177" t="s">
        <v>1469</v>
      </c>
      <c r="E924" s="176" t="s">
        <v>1470</v>
      </c>
      <c r="F924" s="171">
        <v>1129.57</v>
      </c>
      <c r="G924" s="162">
        <v>30</v>
      </c>
      <c r="H924" s="163">
        <f t="shared" si="91"/>
        <v>338.87099999999998</v>
      </c>
      <c r="I924" s="163">
        <f t="shared" si="92"/>
        <v>790.69899999999996</v>
      </c>
      <c r="J924" s="162">
        <v>3</v>
      </c>
      <c r="K924" s="162">
        <v>33.33</v>
      </c>
      <c r="L924" s="162">
        <f t="shared" si="89"/>
        <v>36</v>
      </c>
      <c r="M924" s="162">
        <v>36</v>
      </c>
      <c r="N924" s="162">
        <v>0</v>
      </c>
      <c r="O924" s="162">
        <f t="shared" si="93"/>
        <v>21.963861111111111</v>
      </c>
      <c r="P924" s="164">
        <f t="shared" si="94"/>
        <v>790.69899999999996</v>
      </c>
      <c r="Q924" s="165">
        <f t="shared" si="90"/>
        <v>338.87099999999998</v>
      </c>
    </row>
    <row r="925" spans="1:17" s="154" customFormat="1">
      <c r="A925" s="233">
        <v>52301</v>
      </c>
      <c r="B925" s="185" t="s">
        <v>1471</v>
      </c>
      <c r="C925" s="166" t="s">
        <v>21</v>
      </c>
      <c r="D925" s="185" t="s">
        <v>1472</v>
      </c>
      <c r="E925" s="186" t="s">
        <v>1473</v>
      </c>
      <c r="F925" s="187">
        <v>1538.86</v>
      </c>
      <c r="G925" s="162">
        <v>30</v>
      </c>
      <c r="H925" s="163">
        <f t="shared" si="91"/>
        <v>461.65799999999996</v>
      </c>
      <c r="I925" s="163">
        <f t="shared" si="92"/>
        <v>1077.202</v>
      </c>
      <c r="J925" s="162">
        <v>3</v>
      </c>
      <c r="K925" s="162">
        <v>33.33</v>
      </c>
      <c r="L925" s="162">
        <f t="shared" si="89"/>
        <v>36</v>
      </c>
      <c r="M925" s="162">
        <v>36</v>
      </c>
      <c r="N925" s="162">
        <v>0</v>
      </c>
      <c r="O925" s="162">
        <f t="shared" si="93"/>
        <v>29.922277777777779</v>
      </c>
      <c r="P925" s="164">
        <f t="shared" si="94"/>
        <v>1077.202</v>
      </c>
      <c r="Q925" s="165">
        <f t="shared" si="90"/>
        <v>461.6579999999999</v>
      </c>
    </row>
    <row r="926" spans="1:17" s="154" customFormat="1">
      <c r="A926" s="227">
        <v>52901</v>
      </c>
      <c r="B926" s="166" t="s">
        <v>1474</v>
      </c>
      <c r="C926" s="166" t="s">
        <v>21</v>
      </c>
      <c r="D926" s="166" t="s">
        <v>179</v>
      </c>
      <c r="E926" s="167" t="s">
        <v>1475</v>
      </c>
      <c r="F926" s="168">
        <v>7078.96</v>
      </c>
      <c r="G926" s="162">
        <v>30</v>
      </c>
      <c r="H926" s="163">
        <f t="shared" si="91"/>
        <v>2123.6880000000001</v>
      </c>
      <c r="I926" s="163">
        <f t="shared" si="92"/>
        <v>4955.2719999999999</v>
      </c>
      <c r="J926" s="162">
        <v>5</v>
      </c>
      <c r="K926" s="162">
        <v>20</v>
      </c>
      <c r="L926" s="162">
        <f t="shared" si="89"/>
        <v>60</v>
      </c>
      <c r="M926" s="162">
        <v>60</v>
      </c>
      <c r="N926" s="162">
        <v>0</v>
      </c>
      <c r="O926" s="162">
        <f t="shared" si="93"/>
        <v>82.58786666666667</v>
      </c>
      <c r="P926" s="164">
        <f t="shared" si="94"/>
        <v>4955.2719999999999</v>
      </c>
      <c r="Q926" s="165">
        <f t="shared" si="90"/>
        <v>2123.6880000000001</v>
      </c>
    </row>
    <row r="927" spans="1:17" s="154" customFormat="1">
      <c r="A927" s="227">
        <v>52901</v>
      </c>
      <c r="B927" s="200" t="s">
        <v>1476</v>
      </c>
      <c r="C927" s="166" t="s">
        <v>21</v>
      </c>
      <c r="D927" s="166" t="s">
        <v>22</v>
      </c>
      <c r="E927" s="201" t="s">
        <v>1477</v>
      </c>
      <c r="F927" s="199">
        <v>1</v>
      </c>
      <c r="G927" s="162">
        <v>30</v>
      </c>
      <c r="H927" s="163">
        <f t="shared" si="91"/>
        <v>0.3</v>
      </c>
      <c r="I927" s="163">
        <f t="shared" si="92"/>
        <v>0.7</v>
      </c>
      <c r="J927" s="162">
        <v>5</v>
      </c>
      <c r="K927" s="162">
        <v>20</v>
      </c>
      <c r="L927" s="162">
        <f t="shared" si="89"/>
        <v>60</v>
      </c>
      <c r="M927" s="162">
        <v>60</v>
      </c>
      <c r="N927" s="162">
        <v>0</v>
      </c>
      <c r="O927" s="162">
        <f t="shared" si="93"/>
        <v>1.1666666666666665E-2</v>
      </c>
      <c r="P927" s="164">
        <f t="shared" si="94"/>
        <v>0.7</v>
      </c>
      <c r="Q927" s="165">
        <f t="shared" si="90"/>
        <v>0.30000000000000004</v>
      </c>
    </row>
    <row r="928" spans="1:17" s="154" customFormat="1">
      <c r="A928" s="226">
        <v>53201</v>
      </c>
      <c r="B928" s="182" t="s">
        <v>1478</v>
      </c>
      <c r="C928" s="166" t="s">
        <v>21</v>
      </c>
      <c r="D928" s="182" t="s">
        <v>1479</v>
      </c>
      <c r="E928" s="167" t="s">
        <v>1480</v>
      </c>
      <c r="F928" s="204">
        <v>1156</v>
      </c>
      <c r="G928" s="162">
        <v>30</v>
      </c>
      <c r="H928" s="163">
        <f t="shared" si="91"/>
        <v>346.8</v>
      </c>
      <c r="I928" s="163">
        <f t="shared" si="92"/>
        <v>809.2</v>
      </c>
      <c r="J928" s="162">
        <v>5</v>
      </c>
      <c r="K928" s="162">
        <v>20</v>
      </c>
      <c r="L928" s="162">
        <f t="shared" si="89"/>
        <v>60</v>
      </c>
      <c r="M928" s="162">
        <v>60</v>
      </c>
      <c r="N928" s="162">
        <v>0</v>
      </c>
      <c r="O928" s="162">
        <f t="shared" si="93"/>
        <v>13.486666666666668</v>
      </c>
      <c r="P928" s="164">
        <f t="shared" si="94"/>
        <v>809.2</v>
      </c>
      <c r="Q928" s="165">
        <f t="shared" si="90"/>
        <v>346.79999999999995</v>
      </c>
    </row>
    <row r="929" spans="1:17" s="154" customFormat="1">
      <c r="A929" s="226">
        <v>53201</v>
      </c>
      <c r="B929" s="197" t="s">
        <v>1481</v>
      </c>
      <c r="C929" s="166" t="s">
        <v>21</v>
      </c>
      <c r="D929" s="197" t="s">
        <v>1482</v>
      </c>
      <c r="E929" s="198" t="s">
        <v>1483</v>
      </c>
      <c r="F929" s="199">
        <v>1064.44</v>
      </c>
      <c r="G929" s="162">
        <v>30</v>
      </c>
      <c r="H929" s="163">
        <f t="shared" si="91"/>
        <v>319.33199999999999</v>
      </c>
      <c r="I929" s="163">
        <f t="shared" si="92"/>
        <v>745.10800000000006</v>
      </c>
      <c r="J929" s="162">
        <v>5</v>
      </c>
      <c r="K929" s="162">
        <v>20</v>
      </c>
      <c r="L929" s="162">
        <f t="shared" si="89"/>
        <v>60</v>
      </c>
      <c r="M929" s="162">
        <v>60</v>
      </c>
      <c r="N929" s="162">
        <v>0</v>
      </c>
      <c r="O929" s="162">
        <f t="shared" si="93"/>
        <v>12.418466666666667</v>
      </c>
      <c r="P929" s="164">
        <f t="shared" si="94"/>
        <v>745.10800000000006</v>
      </c>
      <c r="Q929" s="165">
        <f t="shared" si="90"/>
        <v>319.33199999999999</v>
      </c>
    </row>
    <row r="930" spans="1:17" s="154" customFormat="1">
      <c r="A930" s="226">
        <v>53201</v>
      </c>
      <c r="B930" s="205" t="s">
        <v>1484</v>
      </c>
      <c r="C930" s="166" t="s">
        <v>21</v>
      </c>
      <c r="D930" s="166" t="s">
        <v>22</v>
      </c>
      <c r="E930" s="206" t="s">
        <v>1485</v>
      </c>
      <c r="F930" s="207">
        <v>2146.3200000000002</v>
      </c>
      <c r="G930" s="162">
        <v>30</v>
      </c>
      <c r="H930" s="163">
        <f t="shared" si="91"/>
        <v>643.89600000000007</v>
      </c>
      <c r="I930" s="163">
        <f t="shared" si="92"/>
        <v>1502.424</v>
      </c>
      <c r="J930" s="162">
        <v>5</v>
      </c>
      <c r="K930" s="162">
        <v>20</v>
      </c>
      <c r="L930" s="162">
        <f t="shared" si="89"/>
        <v>60</v>
      </c>
      <c r="M930" s="162">
        <v>60</v>
      </c>
      <c r="N930" s="162">
        <v>0</v>
      </c>
      <c r="O930" s="162">
        <f t="shared" si="93"/>
        <v>25.040399999999998</v>
      </c>
      <c r="P930" s="164">
        <f t="shared" si="94"/>
        <v>1502.424</v>
      </c>
      <c r="Q930" s="165">
        <f t="shared" si="90"/>
        <v>643.89600000000019</v>
      </c>
    </row>
    <row r="931" spans="1:17" s="154" customFormat="1">
      <c r="A931" s="226">
        <v>53201</v>
      </c>
      <c r="B931" s="205" t="s">
        <v>1486</v>
      </c>
      <c r="C931" s="166" t="s">
        <v>21</v>
      </c>
      <c r="D931" s="166" t="s">
        <v>22</v>
      </c>
      <c r="E931" s="206" t="s">
        <v>1487</v>
      </c>
      <c r="F931" s="207">
        <v>3811.87</v>
      </c>
      <c r="G931" s="162">
        <v>30</v>
      </c>
      <c r="H931" s="163">
        <f t="shared" si="91"/>
        <v>1143.5609999999999</v>
      </c>
      <c r="I931" s="163">
        <f t="shared" si="92"/>
        <v>2668.3090000000002</v>
      </c>
      <c r="J931" s="162">
        <v>5</v>
      </c>
      <c r="K931" s="162">
        <v>20</v>
      </c>
      <c r="L931" s="162">
        <f t="shared" si="89"/>
        <v>60</v>
      </c>
      <c r="M931" s="162">
        <v>60</v>
      </c>
      <c r="N931" s="162">
        <v>0</v>
      </c>
      <c r="O931" s="162">
        <f t="shared" si="93"/>
        <v>44.471816666666669</v>
      </c>
      <c r="P931" s="164">
        <f t="shared" si="94"/>
        <v>2668.3090000000002</v>
      </c>
      <c r="Q931" s="165">
        <f t="shared" si="90"/>
        <v>1143.5609999999997</v>
      </c>
    </row>
    <row r="932" spans="1:17" s="154" customFormat="1">
      <c r="A932" s="226">
        <v>53201</v>
      </c>
      <c r="B932" s="200" t="s">
        <v>1488</v>
      </c>
      <c r="C932" s="166" t="s">
        <v>21</v>
      </c>
      <c r="D932" s="166" t="s">
        <v>22</v>
      </c>
      <c r="E932" s="201" t="s">
        <v>1489</v>
      </c>
      <c r="F932" s="199">
        <v>1</v>
      </c>
      <c r="G932" s="162">
        <v>30</v>
      </c>
      <c r="H932" s="163">
        <f t="shared" si="91"/>
        <v>0.3</v>
      </c>
      <c r="I932" s="163">
        <f t="shared" si="92"/>
        <v>0.7</v>
      </c>
      <c r="J932" s="162">
        <v>5</v>
      </c>
      <c r="K932" s="162">
        <v>20</v>
      </c>
      <c r="L932" s="162">
        <f t="shared" si="89"/>
        <v>60</v>
      </c>
      <c r="M932" s="162">
        <v>60</v>
      </c>
      <c r="N932" s="162">
        <v>0</v>
      </c>
      <c r="O932" s="162">
        <f t="shared" si="93"/>
        <v>1.1666666666666665E-2</v>
      </c>
      <c r="P932" s="164">
        <f t="shared" si="94"/>
        <v>0.7</v>
      </c>
      <c r="Q932" s="165">
        <f t="shared" si="90"/>
        <v>0.30000000000000004</v>
      </c>
    </row>
    <row r="933" spans="1:17" s="154" customFormat="1">
      <c r="A933" s="226">
        <v>53201</v>
      </c>
      <c r="B933" s="200" t="s">
        <v>1490</v>
      </c>
      <c r="C933" s="166" t="s">
        <v>21</v>
      </c>
      <c r="D933" s="166" t="s">
        <v>22</v>
      </c>
      <c r="E933" s="201" t="s">
        <v>1491</v>
      </c>
      <c r="F933" s="199">
        <v>1</v>
      </c>
      <c r="G933" s="162">
        <v>30</v>
      </c>
      <c r="H933" s="163">
        <f t="shared" si="91"/>
        <v>0.3</v>
      </c>
      <c r="I933" s="163">
        <f t="shared" si="92"/>
        <v>0.7</v>
      </c>
      <c r="J933" s="162">
        <v>5</v>
      </c>
      <c r="K933" s="162">
        <v>20</v>
      </c>
      <c r="L933" s="162">
        <f t="shared" si="89"/>
        <v>60</v>
      </c>
      <c r="M933" s="162">
        <v>60</v>
      </c>
      <c r="N933" s="162">
        <v>0</v>
      </c>
      <c r="O933" s="162">
        <f t="shared" si="93"/>
        <v>1.1666666666666665E-2</v>
      </c>
      <c r="P933" s="164">
        <f t="shared" si="94"/>
        <v>0.7</v>
      </c>
      <c r="Q933" s="165">
        <f t="shared" si="90"/>
        <v>0.30000000000000004</v>
      </c>
    </row>
    <row r="934" spans="1:17" s="154" customFormat="1">
      <c r="A934" s="226">
        <v>53201</v>
      </c>
      <c r="B934" s="200" t="s">
        <v>1492</v>
      </c>
      <c r="C934" s="166" t="s">
        <v>21</v>
      </c>
      <c r="D934" s="166" t="s">
        <v>22</v>
      </c>
      <c r="E934" s="201" t="s">
        <v>1493</v>
      </c>
      <c r="F934" s="199">
        <v>1</v>
      </c>
      <c r="G934" s="162">
        <v>30</v>
      </c>
      <c r="H934" s="163">
        <f t="shared" si="91"/>
        <v>0.3</v>
      </c>
      <c r="I934" s="163">
        <f t="shared" si="92"/>
        <v>0.7</v>
      </c>
      <c r="J934" s="162">
        <v>5</v>
      </c>
      <c r="K934" s="162">
        <v>20</v>
      </c>
      <c r="L934" s="162">
        <f t="shared" si="89"/>
        <v>60</v>
      </c>
      <c r="M934" s="162">
        <v>60</v>
      </c>
      <c r="N934" s="162">
        <v>0</v>
      </c>
      <c r="O934" s="162">
        <f t="shared" si="93"/>
        <v>1.1666666666666665E-2</v>
      </c>
      <c r="P934" s="164">
        <f t="shared" si="94"/>
        <v>0.7</v>
      </c>
      <c r="Q934" s="165">
        <f t="shared" si="90"/>
        <v>0.30000000000000004</v>
      </c>
    </row>
    <row r="935" spans="1:17" s="154" customFormat="1">
      <c r="A935" s="226">
        <v>53201</v>
      </c>
      <c r="B935" s="200" t="s">
        <v>1494</v>
      </c>
      <c r="C935" s="166" t="s">
        <v>21</v>
      </c>
      <c r="D935" s="166" t="s">
        <v>22</v>
      </c>
      <c r="E935" s="201" t="s">
        <v>1495</v>
      </c>
      <c r="F935" s="199">
        <v>1</v>
      </c>
      <c r="G935" s="162">
        <v>30</v>
      </c>
      <c r="H935" s="163">
        <f t="shared" si="91"/>
        <v>0.3</v>
      </c>
      <c r="I935" s="163">
        <f t="shared" si="92"/>
        <v>0.7</v>
      </c>
      <c r="J935" s="162">
        <v>5</v>
      </c>
      <c r="K935" s="162">
        <v>20</v>
      </c>
      <c r="L935" s="162">
        <f t="shared" si="89"/>
        <v>60</v>
      </c>
      <c r="M935" s="162">
        <v>60</v>
      </c>
      <c r="N935" s="162">
        <v>0</v>
      </c>
      <c r="O935" s="162">
        <f t="shared" si="93"/>
        <v>1.1666666666666665E-2</v>
      </c>
      <c r="P935" s="164">
        <f t="shared" si="94"/>
        <v>0.7</v>
      </c>
      <c r="Q935" s="165">
        <f t="shared" si="90"/>
        <v>0.30000000000000004</v>
      </c>
    </row>
    <row r="936" spans="1:17" s="154" customFormat="1" ht="24">
      <c r="A936" s="268">
        <v>54501</v>
      </c>
      <c r="B936" s="269" t="s">
        <v>2338</v>
      </c>
      <c r="C936" s="270" t="s">
        <v>21</v>
      </c>
      <c r="D936" s="270" t="s">
        <v>2339</v>
      </c>
      <c r="E936" s="271" t="s">
        <v>2340</v>
      </c>
      <c r="F936" s="272">
        <v>179295.72</v>
      </c>
      <c r="G936" s="273">
        <v>30</v>
      </c>
      <c r="H936" s="274">
        <f t="shared" si="91"/>
        <v>53788.716</v>
      </c>
      <c r="I936" s="274">
        <f t="shared" si="92"/>
        <v>125507.004</v>
      </c>
      <c r="J936" s="273">
        <v>5</v>
      </c>
      <c r="K936" s="273">
        <v>20</v>
      </c>
      <c r="L936" s="273">
        <f t="shared" si="89"/>
        <v>60</v>
      </c>
      <c r="M936" s="273">
        <v>8</v>
      </c>
      <c r="N936" s="273">
        <v>0</v>
      </c>
      <c r="O936" s="273">
        <f t="shared" si="93"/>
        <v>2091.7833999999998</v>
      </c>
      <c r="P936" s="275">
        <f t="shared" si="94"/>
        <v>16734.267199999998</v>
      </c>
      <c r="Q936" s="276">
        <f t="shared" si="90"/>
        <v>162561.4528</v>
      </c>
    </row>
    <row r="937" spans="1:17" s="154" customFormat="1" ht="24">
      <c r="A937" s="228">
        <v>56201</v>
      </c>
      <c r="B937" s="200" t="s">
        <v>1496</v>
      </c>
      <c r="C937" s="166" t="s">
        <v>21</v>
      </c>
      <c r="D937" s="197" t="s">
        <v>1497</v>
      </c>
      <c r="E937" s="198" t="s">
        <v>1498</v>
      </c>
      <c r="F937" s="199">
        <v>2643.85</v>
      </c>
      <c r="G937" s="162">
        <v>30</v>
      </c>
      <c r="H937" s="163">
        <f t="shared" si="91"/>
        <v>793.15499999999997</v>
      </c>
      <c r="I937" s="163">
        <f t="shared" si="92"/>
        <v>1850.6949999999999</v>
      </c>
      <c r="J937" s="162">
        <v>10</v>
      </c>
      <c r="K937" s="162">
        <v>10</v>
      </c>
      <c r="L937" s="162">
        <f t="shared" si="89"/>
        <v>120</v>
      </c>
      <c r="M937" s="162">
        <v>120</v>
      </c>
      <c r="N937" s="162">
        <v>0</v>
      </c>
      <c r="O937" s="162">
        <f t="shared" si="93"/>
        <v>15.422458333333333</v>
      </c>
      <c r="P937" s="164">
        <f t="shared" si="94"/>
        <v>1850.6949999999999</v>
      </c>
      <c r="Q937" s="165">
        <f t="shared" si="90"/>
        <v>793.15499999999997</v>
      </c>
    </row>
    <row r="938" spans="1:17" s="154" customFormat="1">
      <c r="A938" s="228">
        <v>56201</v>
      </c>
      <c r="B938" s="200" t="s">
        <v>1499</v>
      </c>
      <c r="C938" s="166" t="s">
        <v>21</v>
      </c>
      <c r="D938" s="197" t="s">
        <v>1500</v>
      </c>
      <c r="E938" s="198" t="s">
        <v>1501</v>
      </c>
      <c r="F938" s="199">
        <v>32650</v>
      </c>
      <c r="G938" s="162">
        <v>30</v>
      </c>
      <c r="H938" s="163">
        <f t="shared" si="91"/>
        <v>9795</v>
      </c>
      <c r="I938" s="163">
        <f t="shared" si="92"/>
        <v>22855</v>
      </c>
      <c r="J938" s="162">
        <v>10</v>
      </c>
      <c r="K938" s="162">
        <v>10</v>
      </c>
      <c r="L938" s="162">
        <f t="shared" si="89"/>
        <v>120</v>
      </c>
      <c r="M938" s="162">
        <v>120</v>
      </c>
      <c r="N938" s="162">
        <v>0</v>
      </c>
      <c r="O938" s="162">
        <f t="shared" si="93"/>
        <v>190.45833333333334</v>
      </c>
      <c r="P938" s="164">
        <f t="shared" si="94"/>
        <v>22855</v>
      </c>
      <c r="Q938" s="165">
        <f t="shared" si="90"/>
        <v>9795</v>
      </c>
    </row>
    <row r="939" spans="1:17" s="154" customFormat="1">
      <c r="A939" s="228">
        <v>56201</v>
      </c>
      <c r="B939" s="200" t="s">
        <v>1502</v>
      </c>
      <c r="C939" s="166" t="s">
        <v>21</v>
      </c>
      <c r="D939" s="197" t="s">
        <v>1503</v>
      </c>
      <c r="E939" s="198" t="s">
        <v>1504</v>
      </c>
      <c r="F939" s="199">
        <v>5637</v>
      </c>
      <c r="G939" s="162">
        <v>30</v>
      </c>
      <c r="H939" s="163">
        <f t="shared" si="91"/>
        <v>1691.1</v>
      </c>
      <c r="I939" s="163">
        <f t="shared" si="92"/>
        <v>3945.9</v>
      </c>
      <c r="J939" s="162">
        <v>10</v>
      </c>
      <c r="K939" s="162">
        <v>10</v>
      </c>
      <c r="L939" s="162">
        <f t="shared" si="89"/>
        <v>120</v>
      </c>
      <c r="M939" s="162">
        <v>120</v>
      </c>
      <c r="N939" s="162">
        <v>0</v>
      </c>
      <c r="O939" s="162">
        <f t="shared" si="93"/>
        <v>32.8825</v>
      </c>
      <c r="P939" s="164">
        <f t="shared" si="94"/>
        <v>3945.9</v>
      </c>
      <c r="Q939" s="165">
        <f t="shared" si="90"/>
        <v>1691.1</v>
      </c>
    </row>
    <row r="940" spans="1:17" s="154" customFormat="1">
      <c r="A940" s="228">
        <v>56201</v>
      </c>
      <c r="B940" s="200" t="s">
        <v>1505</v>
      </c>
      <c r="C940" s="166" t="s">
        <v>21</v>
      </c>
      <c r="D940" s="197" t="s">
        <v>1503</v>
      </c>
      <c r="E940" s="198" t="s">
        <v>1506</v>
      </c>
      <c r="F940" s="199">
        <v>9402</v>
      </c>
      <c r="G940" s="162">
        <v>30</v>
      </c>
      <c r="H940" s="163">
        <f t="shared" si="91"/>
        <v>2820.6</v>
      </c>
      <c r="I940" s="163">
        <f t="shared" si="92"/>
        <v>6581.4</v>
      </c>
      <c r="J940" s="162">
        <v>10</v>
      </c>
      <c r="K940" s="162">
        <v>10</v>
      </c>
      <c r="L940" s="162">
        <f t="shared" si="89"/>
        <v>120</v>
      </c>
      <c r="M940" s="162">
        <v>120</v>
      </c>
      <c r="N940" s="162">
        <v>0</v>
      </c>
      <c r="O940" s="162">
        <f t="shared" si="93"/>
        <v>54.844999999999999</v>
      </c>
      <c r="P940" s="164">
        <f t="shared" si="94"/>
        <v>6581.4</v>
      </c>
      <c r="Q940" s="165">
        <f t="shared" si="90"/>
        <v>2820.6000000000004</v>
      </c>
    </row>
    <row r="941" spans="1:17" s="154" customFormat="1">
      <c r="A941" s="228">
        <v>56201</v>
      </c>
      <c r="B941" s="200" t="s">
        <v>1507</v>
      </c>
      <c r="C941" s="166" t="s">
        <v>21</v>
      </c>
      <c r="D941" s="197" t="s">
        <v>1503</v>
      </c>
      <c r="E941" s="198" t="s">
        <v>1506</v>
      </c>
      <c r="F941" s="199">
        <v>9402</v>
      </c>
      <c r="G941" s="162">
        <v>30</v>
      </c>
      <c r="H941" s="163">
        <f t="shared" si="91"/>
        <v>2820.6</v>
      </c>
      <c r="I941" s="163">
        <f t="shared" si="92"/>
        <v>6581.4</v>
      </c>
      <c r="J941" s="162">
        <v>10</v>
      </c>
      <c r="K941" s="162">
        <v>10</v>
      </c>
      <c r="L941" s="162">
        <f t="shared" si="89"/>
        <v>120</v>
      </c>
      <c r="M941" s="162">
        <v>120</v>
      </c>
      <c r="N941" s="162">
        <v>0</v>
      </c>
      <c r="O941" s="162">
        <f t="shared" si="93"/>
        <v>54.844999999999999</v>
      </c>
      <c r="P941" s="164">
        <f t="shared" si="94"/>
        <v>6581.4</v>
      </c>
      <c r="Q941" s="165">
        <f t="shared" si="90"/>
        <v>2820.6000000000004</v>
      </c>
    </row>
    <row r="942" spans="1:17" s="154" customFormat="1">
      <c r="A942" s="228">
        <v>56201</v>
      </c>
      <c r="B942" s="200" t="s">
        <v>1508</v>
      </c>
      <c r="C942" s="166" t="s">
        <v>21</v>
      </c>
      <c r="D942" s="197" t="s">
        <v>1503</v>
      </c>
      <c r="E942" s="198" t="s">
        <v>1506</v>
      </c>
      <c r="F942" s="199">
        <v>9402</v>
      </c>
      <c r="G942" s="162">
        <v>30</v>
      </c>
      <c r="H942" s="163">
        <f t="shared" si="91"/>
        <v>2820.6</v>
      </c>
      <c r="I942" s="163">
        <f t="shared" si="92"/>
        <v>6581.4</v>
      </c>
      <c r="J942" s="162">
        <v>10</v>
      </c>
      <c r="K942" s="162">
        <v>10</v>
      </c>
      <c r="L942" s="162">
        <f t="shared" si="89"/>
        <v>120</v>
      </c>
      <c r="M942" s="162">
        <v>120</v>
      </c>
      <c r="N942" s="162">
        <v>0</v>
      </c>
      <c r="O942" s="162">
        <f t="shared" si="93"/>
        <v>54.844999999999999</v>
      </c>
      <c r="P942" s="164">
        <f t="shared" si="94"/>
        <v>6581.4</v>
      </c>
      <c r="Q942" s="165">
        <f t="shared" si="90"/>
        <v>2820.6000000000004</v>
      </c>
    </row>
    <row r="943" spans="1:17" s="154" customFormat="1">
      <c r="A943" s="228">
        <v>56201</v>
      </c>
      <c r="B943" s="200" t="s">
        <v>1509</v>
      </c>
      <c r="C943" s="166" t="s">
        <v>21</v>
      </c>
      <c r="D943" s="197" t="s">
        <v>1503</v>
      </c>
      <c r="E943" s="198" t="s">
        <v>1506</v>
      </c>
      <c r="F943" s="199">
        <v>9402</v>
      </c>
      <c r="G943" s="162">
        <v>30</v>
      </c>
      <c r="H943" s="163">
        <f t="shared" si="91"/>
        <v>2820.6</v>
      </c>
      <c r="I943" s="163">
        <f t="shared" si="92"/>
        <v>6581.4</v>
      </c>
      <c r="J943" s="162">
        <v>10</v>
      </c>
      <c r="K943" s="162">
        <v>10</v>
      </c>
      <c r="L943" s="162">
        <f t="shared" si="89"/>
        <v>120</v>
      </c>
      <c r="M943" s="162">
        <v>120</v>
      </c>
      <c r="N943" s="162">
        <v>0</v>
      </c>
      <c r="O943" s="162">
        <f t="shared" si="93"/>
        <v>54.844999999999999</v>
      </c>
      <c r="P943" s="164">
        <f t="shared" si="94"/>
        <v>6581.4</v>
      </c>
      <c r="Q943" s="165">
        <f t="shared" si="90"/>
        <v>2820.6000000000004</v>
      </c>
    </row>
    <row r="944" spans="1:17" s="154" customFormat="1">
      <c r="A944" s="228">
        <v>56201</v>
      </c>
      <c r="B944" s="200" t="s">
        <v>1510</v>
      </c>
      <c r="C944" s="166" t="s">
        <v>21</v>
      </c>
      <c r="D944" s="197" t="s">
        <v>1503</v>
      </c>
      <c r="E944" s="198" t="s">
        <v>1506</v>
      </c>
      <c r="F944" s="199">
        <v>9402</v>
      </c>
      <c r="G944" s="162">
        <v>30</v>
      </c>
      <c r="H944" s="163">
        <f t="shared" si="91"/>
        <v>2820.6</v>
      </c>
      <c r="I944" s="163">
        <f t="shared" si="92"/>
        <v>6581.4</v>
      </c>
      <c r="J944" s="162">
        <v>10</v>
      </c>
      <c r="K944" s="162">
        <v>10</v>
      </c>
      <c r="L944" s="162">
        <f t="shared" si="89"/>
        <v>120</v>
      </c>
      <c r="M944" s="162">
        <v>120</v>
      </c>
      <c r="N944" s="162">
        <v>0</v>
      </c>
      <c r="O944" s="162">
        <f t="shared" si="93"/>
        <v>54.844999999999999</v>
      </c>
      <c r="P944" s="164">
        <f t="shared" si="94"/>
        <v>6581.4</v>
      </c>
      <c r="Q944" s="165">
        <f t="shared" si="90"/>
        <v>2820.6000000000004</v>
      </c>
    </row>
    <row r="945" spans="1:17" s="154" customFormat="1">
      <c r="A945" s="228">
        <v>56201</v>
      </c>
      <c r="B945" s="197" t="s">
        <v>1511</v>
      </c>
      <c r="C945" s="166" t="s">
        <v>21</v>
      </c>
      <c r="D945" s="197" t="s">
        <v>1512</v>
      </c>
      <c r="E945" s="198" t="s">
        <v>1513</v>
      </c>
      <c r="F945" s="199">
        <v>287.95999999999998</v>
      </c>
      <c r="G945" s="162">
        <v>30</v>
      </c>
      <c r="H945" s="163">
        <f t="shared" si="91"/>
        <v>86.387999999999991</v>
      </c>
      <c r="I945" s="163">
        <f t="shared" si="92"/>
        <v>201.572</v>
      </c>
      <c r="J945" s="162">
        <v>10</v>
      </c>
      <c r="K945" s="162">
        <v>10</v>
      </c>
      <c r="L945" s="162">
        <f t="shared" si="89"/>
        <v>120</v>
      </c>
      <c r="M945" s="162">
        <v>120</v>
      </c>
      <c r="N945" s="162">
        <v>0</v>
      </c>
      <c r="O945" s="162">
        <f t="shared" si="93"/>
        <v>1.6797666666666666</v>
      </c>
      <c r="P945" s="164">
        <f t="shared" si="94"/>
        <v>201.572</v>
      </c>
      <c r="Q945" s="165">
        <f t="shared" si="90"/>
        <v>86.387999999999977</v>
      </c>
    </row>
    <row r="946" spans="1:17" s="154" customFormat="1">
      <c r="A946" s="228">
        <v>56201</v>
      </c>
      <c r="B946" s="200" t="s">
        <v>1514</v>
      </c>
      <c r="C946" s="166" t="s">
        <v>21</v>
      </c>
      <c r="D946" s="200" t="s">
        <v>22</v>
      </c>
      <c r="E946" s="201" t="s">
        <v>1515</v>
      </c>
      <c r="F946" s="199">
        <v>118.57</v>
      </c>
      <c r="G946" s="162">
        <v>30</v>
      </c>
      <c r="H946" s="163">
        <f t="shared" si="91"/>
        <v>35.570999999999998</v>
      </c>
      <c r="I946" s="163">
        <f t="shared" si="92"/>
        <v>82.998999999999995</v>
      </c>
      <c r="J946" s="162">
        <v>10</v>
      </c>
      <c r="K946" s="162">
        <v>10</v>
      </c>
      <c r="L946" s="162">
        <f t="shared" si="89"/>
        <v>120</v>
      </c>
      <c r="M946" s="162">
        <v>120</v>
      </c>
      <c r="N946" s="162">
        <v>0</v>
      </c>
      <c r="O946" s="162">
        <f t="shared" si="93"/>
        <v>0.69165833333333326</v>
      </c>
      <c r="P946" s="164">
        <f t="shared" si="94"/>
        <v>82.998999999999995</v>
      </c>
      <c r="Q946" s="165">
        <f t="shared" si="90"/>
        <v>35.570999999999998</v>
      </c>
    </row>
    <row r="947" spans="1:17" s="154" customFormat="1">
      <c r="A947" s="228">
        <v>56201</v>
      </c>
      <c r="B947" s="200" t="s">
        <v>1516</v>
      </c>
      <c r="C947" s="166" t="s">
        <v>21</v>
      </c>
      <c r="D947" s="200" t="s">
        <v>22</v>
      </c>
      <c r="E947" s="208" t="s">
        <v>1517</v>
      </c>
      <c r="F947" s="207">
        <v>1</v>
      </c>
      <c r="G947" s="162">
        <v>30</v>
      </c>
      <c r="H947" s="163">
        <f t="shared" si="91"/>
        <v>0.3</v>
      </c>
      <c r="I947" s="163">
        <f t="shared" si="92"/>
        <v>0.7</v>
      </c>
      <c r="J947" s="162">
        <v>10</v>
      </c>
      <c r="K947" s="162">
        <v>10</v>
      </c>
      <c r="L947" s="162">
        <f t="shared" si="89"/>
        <v>120</v>
      </c>
      <c r="M947" s="162">
        <v>120</v>
      </c>
      <c r="N947" s="162">
        <v>0</v>
      </c>
      <c r="O947" s="162">
        <f t="shared" si="93"/>
        <v>5.8333333333333327E-3</v>
      </c>
      <c r="P947" s="164">
        <f t="shared" si="94"/>
        <v>0.7</v>
      </c>
      <c r="Q947" s="165">
        <f t="shared" si="90"/>
        <v>0.30000000000000004</v>
      </c>
    </row>
    <row r="948" spans="1:17" s="154" customFormat="1" ht="24">
      <c r="A948" s="228">
        <v>56201</v>
      </c>
      <c r="B948" s="200" t="s">
        <v>1518</v>
      </c>
      <c r="C948" s="166" t="s">
        <v>21</v>
      </c>
      <c r="D948" s="200" t="s">
        <v>1519</v>
      </c>
      <c r="E948" s="201" t="s">
        <v>1520</v>
      </c>
      <c r="F948" s="199">
        <v>11136.62</v>
      </c>
      <c r="G948" s="162">
        <v>30</v>
      </c>
      <c r="H948" s="163">
        <f t="shared" si="91"/>
        <v>3340.9860000000003</v>
      </c>
      <c r="I948" s="163">
        <f t="shared" si="92"/>
        <v>7795.634</v>
      </c>
      <c r="J948" s="162">
        <v>10</v>
      </c>
      <c r="K948" s="162">
        <v>10</v>
      </c>
      <c r="L948" s="162">
        <f t="shared" si="89"/>
        <v>120</v>
      </c>
      <c r="M948" s="162">
        <v>120</v>
      </c>
      <c r="N948" s="162">
        <v>0</v>
      </c>
      <c r="O948" s="162">
        <f t="shared" si="93"/>
        <v>64.963616666666667</v>
      </c>
      <c r="P948" s="164">
        <f t="shared" si="94"/>
        <v>7795.634</v>
      </c>
      <c r="Q948" s="165">
        <f t="shared" si="90"/>
        <v>3340.9860000000008</v>
      </c>
    </row>
    <row r="949" spans="1:17" s="154" customFormat="1" ht="24">
      <c r="A949" s="228">
        <v>56201</v>
      </c>
      <c r="B949" s="200" t="s">
        <v>1521</v>
      </c>
      <c r="C949" s="166" t="s">
        <v>21</v>
      </c>
      <c r="D949" s="200" t="s">
        <v>1519</v>
      </c>
      <c r="E949" s="201" t="s">
        <v>1520</v>
      </c>
      <c r="F949" s="199">
        <v>11136.62</v>
      </c>
      <c r="G949" s="162">
        <v>30</v>
      </c>
      <c r="H949" s="163">
        <f t="shared" si="91"/>
        <v>3340.9860000000003</v>
      </c>
      <c r="I949" s="163">
        <f t="shared" si="92"/>
        <v>7795.634</v>
      </c>
      <c r="J949" s="162">
        <v>10</v>
      </c>
      <c r="K949" s="162">
        <v>10</v>
      </c>
      <c r="L949" s="162">
        <f t="shared" si="89"/>
        <v>120</v>
      </c>
      <c r="M949" s="162">
        <v>120</v>
      </c>
      <c r="N949" s="162">
        <v>0</v>
      </c>
      <c r="O949" s="162">
        <f t="shared" si="93"/>
        <v>64.963616666666667</v>
      </c>
      <c r="P949" s="164">
        <f t="shared" si="94"/>
        <v>7795.634</v>
      </c>
      <c r="Q949" s="165">
        <f t="shared" si="90"/>
        <v>3340.9860000000008</v>
      </c>
    </row>
    <row r="950" spans="1:17" s="154" customFormat="1" ht="48">
      <c r="A950" s="228">
        <v>56201</v>
      </c>
      <c r="B950" s="209" t="s">
        <v>1522</v>
      </c>
      <c r="C950" s="166" t="s">
        <v>21</v>
      </c>
      <c r="D950" s="210">
        <v>38415</v>
      </c>
      <c r="E950" s="211" t="s">
        <v>1523</v>
      </c>
      <c r="F950" s="207">
        <v>48607</v>
      </c>
      <c r="G950" s="162">
        <v>30</v>
      </c>
      <c r="H950" s="163">
        <f t="shared" si="91"/>
        <v>14582.1</v>
      </c>
      <c r="I950" s="163">
        <f t="shared" si="92"/>
        <v>34024.9</v>
      </c>
      <c r="J950" s="162">
        <v>10</v>
      </c>
      <c r="K950" s="162">
        <v>10</v>
      </c>
      <c r="L950" s="162">
        <f t="shared" si="89"/>
        <v>120</v>
      </c>
      <c r="M950" s="162">
        <v>120</v>
      </c>
      <c r="N950" s="162">
        <v>0</v>
      </c>
      <c r="O950" s="162">
        <f t="shared" si="93"/>
        <v>283.54083333333335</v>
      </c>
      <c r="P950" s="164">
        <f t="shared" si="94"/>
        <v>34024.9</v>
      </c>
      <c r="Q950" s="165">
        <f t="shared" si="90"/>
        <v>14582.099999999999</v>
      </c>
    </row>
    <row r="951" spans="1:17" s="154" customFormat="1">
      <c r="A951" s="228">
        <v>56201</v>
      </c>
      <c r="B951" s="200" t="s">
        <v>1524</v>
      </c>
      <c r="C951" s="166" t="s">
        <v>21</v>
      </c>
      <c r="D951" s="197" t="s">
        <v>22</v>
      </c>
      <c r="E951" s="198" t="s">
        <v>1515</v>
      </c>
      <c r="F951" s="199">
        <v>1</v>
      </c>
      <c r="G951" s="162">
        <v>30</v>
      </c>
      <c r="H951" s="163">
        <f t="shared" si="91"/>
        <v>0.3</v>
      </c>
      <c r="I951" s="163">
        <f t="shared" si="92"/>
        <v>0.7</v>
      </c>
      <c r="J951" s="162">
        <v>10</v>
      </c>
      <c r="K951" s="162">
        <v>10</v>
      </c>
      <c r="L951" s="162">
        <f t="shared" si="89"/>
        <v>120</v>
      </c>
      <c r="M951" s="162">
        <v>120</v>
      </c>
      <c r="N951" s="162">
        <v>0</v>
      </c>
      <c r="O951" s="162">
        <f t="shared" si="93"/>
        <v>5.8333333333333327E-3</v>
      </c>
      <c r="P951" s="164">
        <f t="shared" si="94"/>
        <v>0.7</v>
      </c>
      <c r="Q951" s="165">
        <f t="shared" si="90"/>
        <v>0.30000000000000004</v>
      </c>
    </row>
    <row r="952" spans="1:17" s="154" customFormat="1">
      <c r="A952" s="228">
        <v>56201</v>
      </c>
      <c r="B952" s="177" t="s">
        <v>1525</v>
      </c>
      <c r="C952" s="166" t="s">
        <v>21</v>
      </c>
      <c r="D952" s="177" t="s">
        <v>1526</v>
      </c>
      <c r="E952" s="176" t="s">
        <v>1527</v>
      </c>
      <c r="F952" s="171">
        <v>6500</v>
      </c>
      <c r="G952" s="162">
        <v>30</v>
      </c>
      <c r="H952" s="163">
        <f t="shared" si="91"/>
        <v>1950</v>
      </c>
      <c r="I952" s="163">
        <f t="shared" si="92"/>
        <v>4550</v>
      </c>
      <c r="J952" s="162">
        <v>10</v>
      </c>
      <c r="K952" s="162">
        <v>10</v>
      </c>
      <c r="L952" s="162">
        <f t="shared" si="89"/>
        <v>120</v>
      </c>
      <c r="M952" s="162">
        <v>120</v>
      </c>
      <c r="N952" s="162">
        <v>0</v>
      </c>
      <c r="O952" s="162">
        <f t="shared" si="93"/>
        <v>37.916666666666664</v>
      </c>
      <c r="P952" s="164">
        <f t="shared" si="94"/>
        <v>4550</v>
      </c>
      <c r="Q952" s="165">
        <f t="shared" si="90"/>
        <v>1950</v>
      </c>
    </row>
    <row r="953" spans="1:17" s="154" customFormat="1">
      <c r="A953" s="231">
        <v>56401</v>
      </c>
      <c r="B953" s="169" t="s">
        <v>1528</v>
      </c>
      <c r="C953" s="166" t="s">
        <v>21</v>
      </c>
      <c r="D953" s="169" t="s">
        <v>1529</v>
      </c>
      <c r="E953" s="167" t="s">
        <v>1530</v>
      </c>
      <c r="F953" s="168">
        <v>1</v>
      </c>
      <c r="G953" s="162">
        <v>30</v>
      </c>
      <c r="H953" s="163">
        <f t="shared" si="91"/>
        <v>0.3</v>
      </c>
      <c r="I953" s="163">
        <f t="shared" si="92"/>
        <v>0.7</v>
      </c>
      <c r="J953" s="162">
        <v>10</v>
      </c>
      <c r="K953" s="162">
        <v>10</v>
      </c>
      <c r="L953" s="162">
        <f t="shared" si="89"/>
        <v>120</v>
      </c>
      <c r="M953" s="162">
        <v>120</v>
      </c>
      <c r="N953" s="162">
        <v>0</v>
      </c>
      <c r="O953" s="162">
        <f t="shared" si="93"/>
        <v>5.8333333333333327E-3</v>
      </c>
      <c r="P953" s="164">
        <f t="shared" si="94"/>
        <v>0.7</v>
      </c>
      <c r="Q953" s="165">
        <f t="shared" si="90"/>
        <v>0.30000000000000004</v>
      </c>
    </row>
    <row r="954" spans="1:17" s="154" customFormat="1">
      <c r="A954" s="231">
        <v>56401</v>
      </c>
      <c r="B954" s="169" t="s">
        <v>1531</v>
      </c>
      <c r="C954" s="166" t="s">
        <v>21</v>
      </c>
      <c r="D954" s="169" t="s">
        <v>1532</v>
      </c>
      <c r="E954" s="167" t="s">
        <v>1530</v>
      </c>
      <c r="F954" s="168">
        <v>5014.1000000000004</v>
      </c>
      <c r="G954" s="162">
        <v>30</v>
      </c>
      <c r="H954" s="163">
        <f t="shared" si="91"/>
        <v>1504.23</v>
      </c>
      <c r="I954" s="163">
        <f t="shared" si="92"/>
        <v>3509.8700000000003</v>
      </c>
      <c r="J954" s="162">
        <v>10</v>
      </c>
      <c r="K954" s="162">
        <v>10</v>
      </c>
      <c r="L954" s="162">
        <f t="shared" si="89"/>
        <v>120</v>
      </c>
      <c r="M954" s="162">
        <v>120</v>
      </c>
      <c r="N954" s="162">
        <v>0</v>
      </c>
      <c r="O954" s="162">
        <f t="shared" si="93"/>
        <v>29.24891666666667</v>
      </c>
      <c r="P954" s="164">
        <f t="shared" si="94"/>
        <v>3509.8700000000003</v>
      </c>
      <c r="Q954" s="165">
        <f t="shared" si="90"/>
        <v>1504.23</v>
      </c>
    </row>
    <row r="955" spans="1:17" s="154" customFormat="1">
      <c r="A955" s="231">
        <v>56401</v>
      </c>
      <c r="B955" s="169" t="s">
        <v>1533</v>
      </c>
      <c r="C955" s="166" t="s">
        <v>21</v>
      </c>
      <c r="D955" s="169" t="s">
        <v>1534</v>
      </c>
      <c r="E955" s="167" t="s">
        <v>1530</v>
      </c>
      <c r="F955" s="168">
        <v>5850</v>
      </c>
      <c r="G955" s="162">
        <v>30</v>
      </c>
      <c r="H955" s="163">
        <f t="shared" si="91"/>
        <v>1755</v>
      </c>
      <c r="I955" s="163">
        <f t="shared" si="92"/>
        <v>4095</v>
      </c>
      <c r="J955" s="162">
        <v>10</v>
      </c>
      <c r="K955" s="162">
        <v>10</v>
      </c>
      <c r="L955" s="162">
        <f t="shared" si="89"/>
        <v>120</v>
      </c>
      <c r="M955" s="162">
        <v>120</v>
      </c>
      <c r="N955" s="162">
        <v>0</v>
      </c>
      <c r="O955" s="162">
        <f t="shared" si="93"/>
        <v>34.125</v>
      </c>
      <c r="P955" s="164">
        <f t="shared" si="94"/>
        <v>4095</v>
      </c>
      <c r="Q955" s="165">
        <f t="shared" si="90"/>
        <v>1755</v>
      </c>
    </row>
    <row r="956" spans="1:17" s="154" customFormat="1">
      <c r="A956" s="231">
        <v>56401</v>
      </c>
      <c r="B956" s="169" t="s">
        <v>1535</v>
      </c>
      <c r="C956" s="166" t="s">
        <v>21</v>
      </c>
      <c r="D956" s="169" t="s">
        <v>1536</v>
      </c>
      <c r="E956" s="167" t="s">
        <v>1530</v>
      </c>
      <c r="F956" s="168">
        <v>4099.75</v>
      </c>
      <c r="G956" s="162">
        <v>30</v>
      </c>
      <c r="H956" s="163">
        <f t="shared" si="91"/>
        <v>1229.925</v>
      </c>
      <c r="I956" s="163">
        <f t="shared" si="92"/>
        <v>2869.8249999999998</v>
      </c>
      <c r="J956" s="162">
        <v>10</v>
      </c>
      <c r="K956" s="162">
        <v>10</v>
      </c>
      <c r="L956" s="162">
        <f t="shared" si="89"/>
        <v>120</v>
      </c>
      <c r="M956" s="162">
        <v>120</v>
      </c>
      <c r="N956" s="162">
        <v>0</v>
      </c>
      <c r="O956" s="162">
        <f t="shared" si="93"/>
        <v>23.915208333333332</v>
      </c>
      <c r="P956" s="164">
        <f t="shared" si="94"/>
        <v>2869.8249999999998</v>
      </c>
      <c r="Q956" s="165">
        <f t="shared" si="90"/>
        <v>1229.9250000000002</v>
      </c>
    </row>
    <row r="957" spans="1:17" s="154" customFormat="1">
      <c r="A957" s="231">
        <v>56401</v>
      </c>
      <c r="B957" s="169" t="s">
        <v>1537</v>
      </c>
      <c r="C957" s="166" t="s">
        <v>21</v>
      </c>
      <c r="D957" s="169" t="s">
        <v>1538</v>
      </c>
      <c r="E957" s="167" t="s">
        <v>1530</v>
      </c>
      <c r="F957" s="168">
        <v>5382</v>
      </c>
      <c r="G957" s="162">
        <v>30</v>
      </c>
      <c r="H957" s="163">
        <f t="shared" si="91"/>
        <v>1614.6</v>
      </c>
      <c r="I957" s="163">
        <f t="shared" si="92"/>
        <v>3767.4</v>
      </c>
      <c r="J957" s="162">
        <v>10</v>
      </c>
      <c r="K957" s="162">
        <v>10</v>
      </c>
      <c r="L957" s="162">
        <f t="shared" si="89"/>
        <v>120</v>
      </c>
      <c r="M957" s="162">
        <v>120</v>
      </c>
      <c r="N957" s="162">
        <v>0</v>
      </c>
      <c r="O957" s="162">
        <f t="shared" si="93"/>
        <v>31.395</v>
      </c>
      <c r="P957" s="164">
        <f t="shared" si="94"/>
        <v>3767.4</v>
      </c>
      <c r="Q957" s="165">
        <f t="shared" si="90"/>
        <v>1614.6</v>
      </c>
    </row>
    <row r="958" spans="1:17" s="154" customFormat="1">
      <c r="A958" s="231">
        <v>56401</v>
      </c>
      <c r="B958" s="169" t="s">
        <v>1539</v>
      </c>
      <c r="C958" s="166" t="s">
        <v>21</v>
      </c>
      <c r="D958" s="169" t="s">
        <v>1540</v>
      </c>
      <c r="E958" s="167" t="s">
        <v>1530</v>
      </c>
      <c r="F958" s="168">
        <v>6435.4</v>
      </c>
      <c r="G958" s="162">
        <v>30</v>
      </c>
      <c r="H958" s="163">
        <f t="shared" si="91"/>
        <v>1930.62</v>
      </c>
      <c r="I958" s="163">
        <f t="shared" si="92"/>
        <v>4504.78</v>
      </c>
      <c r="J958" s="162">
        <v>10</v>
      </c>
      <c r="K958" s="162">
        <v>10</v>
      </c>
      <c r="L958" s="162">
        <f t="shared" si="89"/>
        <v>120</v>
      </c>
      <c r="M958" s="162">
        <v>120</v>
      </c>
      <c r="N958" s="162">
        <v>0</v>
      </c>
      <c r="O958" s="162">
        <f t="shared" si="93"/>
        <v>37.539833333333334</v>
      </c>
      <c r="P958" s="164">
        <f t="shared" si="94"/>
        <v>4504.78</v>
      </c>
      <c r="Q958" s="165">
        <f t="shared" si="90"/>
        <v>1930.62</v>
      </c>
    </row>
    <row r="959" spans="1:17" s="154" customFormat="1">
      <c r="A959" s="231">
        <v>56401</v>
      </c>
      <c r="B959" s="169" t="s">
        <v>1541</v>
      </c>
      <c r="C959" s="166" t="s">
        <v>21</v>
      </c>
      <c r="D959" s="169" t="s">
        <v>1542</v>
      </c>
      <c r="E959" s="167" t="s">
        <v>1530</v>
      </c>
      <c r="F959" s="168">
        <v>5529</v>
      </c>
      <c r="G959" s="162">
        <v>30</v>
      </c>
      <c r="H959" s="163">
        <f t="shared" si="91"/>
        <v>1658.7</v>
      </c>
      <c r="I959" s="163">
        <f t="shared" si="92"/>
        <v>3870.3</v>
      </c>
      <c r="J959" s="162">
        <v>10</v>
      </c>
      <c r="K959" s="162">
        <v>10</v>
      </c>
      <c r="L959" s="162">
        <f t="shared" si="89"/>
        <v>120</v>
      </c>
      <c r="M959" s="162">
        <v>120</v>
      </c>
      <c r="N959" s="162">
        <v>0</v>
      </c>
      <c r="O959" s="162">
        <f t="shared" si="93"/>
        <v>32.252500000000005</v>
      </c>
      <c r="P959" s="164">
        <f t="shared" si="94"/>
        <v>3870.3000000000006</v>
      </c>
      <c r="Q959" s="165">
        <f t="shared" si="90"/>
        <v>1658.6999999999994</v>
      </c>
    </row>
    <row r="960" spans="1:17" s="154" customFormat="1">
      <c r="A960" s="231">
        <v>56401</v>
      </c>
      <c r="B960" s="169" t="s">
        <v>1543</v>
      </c>
      <c r="C960" s="166" t="s">
        <v>21</v>
      </c>
      <c r="D960" s="169" t="s">
        <v>1544</v>
      </c>
      <c r="E960" s="167" t="s">
        <v>1530</v>
      </c>
      <c r="F960" s="168">
        <v>5060</v>
      </c>
      <c r="G960" s="162">
        <v>30</v>
      </c>
      <c r="H960" s="163">
        <f t="shared" si="91"/>
        <v>1518</v>
      </c>
      <c r="I960" s="163">
        <f t="shared" si="92"/>
        <v>3542</v>
      </c>
      <c r="J960" s="162">
        <v>10</v>
      </c>
      <c r="K960" s="162">
        <v>10</v>
      </c>
      <c r="L960" s="162">
        <f t="shared" si="89"/>
        <v>120</v>
      </c>
      <c r="M960" s="162">
        <v>120</v>
      </c>
      <c r="N960" s="162">
        <v>0</v>
      </c>
      <c r="O960" s="162">
        <f t="shared" si="93"/>
        <v>29.516666666666666</v>
      </c>
      <c r="P960" s="164">
        <f t="shared" si="94"/>
        <v>3542</v>
      </c>
      <c r="Q960" s="165">
        <f t="shared" si="90"/>
        <v>1518</v>
      </c>
    </row>
    <row r="961" spans="1:17" s="154" customFormat="1">
      <c r="A961" s="231">
        <v>56401</v>
      </c>
      <c r="B961" s="169" t="s">
        <v>1545</v>
      </c>
      <c r="C961" s="166" t="s">
        <v>21</v>
      </c>
      <c r="D961" s="169" t="s">
        <v>1544</v>
      </c>
      <c r="E961" s="167" t="s">
        <v>1530</v>
      </c>
      <c r="F961" s="168">
        <v>4600</v>
      </c>
      <c r="G961" s="162">
        <v>30</v>
      </c>
      <c r="H961" s="163">
        <f t="shared" si="91"/>
        <v>1380</v>
      </c>
      <c r="I961" s="163">
        <f t="shared" si="92"/>
        <v>3220</v>
      </c>
      <c r="J961" s="162">
        <v>10</v>
      </c>
      <c r="K961" s="162">
        <v>10</v>
      </c>
      <c r="L961" s="162">
        <f t="shared" si="89"/>
        <v>120</v>
      </c>
      <c r="M961" s="162">
        <v>120</v>
      </c>
      <c r="N961" s="162">
        <v>0</v>
      </c>
      <c r="O961" s="162">
        <f t="shared" si="93"/>
        <v>26.833333333333332</v>
      </c>
      <c r="P961" s="164">
        <f t="shared" si="94"/>
        <v>3220</v>
      </c>
      <c r="Q961" s="165">
        <f t="shared" si="90"/>
        <v>1380</v>
      </c>
    </row>
    <row r="962" spans="1:17" s="154" customFormat="1">
      <c r="A962" s="231">
        <v>56401</v>
      </c>
      <c r="B962" s="169" t="s">
        <v>1546</v>
      </c>
      <c r="C962" s="166" t="s">
        <v>21</v>
      </c>
      <c r="D962" s="169" t="s">
        <v>1544</v>
      </c>
      <c r="E962" s="167" t="s">
        <v>1530</v>
      </c>
      <c r="F962" s="168">
        <v>4600</v>
      </c>
      <c r="G962" s="162">
        <v>30</v>
      </c>
      <c r="H962" s="163">
        <f t="shared" si="91"/>
        <v>1380</v>
      </c>
      <c r="I962" s="163">
        <f t="shared" si="92"/>
        <v>3220</v>
      </c>
      <c r="J962" s="162">
        <v>10</v>
      </c>
      <c r="K962" s="162">
        <v>10</v>
      </c>
      <c r="L962" s="162">
        <f t="shared" si="89"/>
        <v>120</v>
      </c>
      <c r="M962" s="162">
        <v>120</v>
      </c>
      <c r="N962" s="162">
        <v>0</v>
      </c>
      <c r="O962" s="162">
        <f t="shared" si="93"/>
        <v>26.833333333333332</v>
      </c>
      <c r="P962" s="164">
        <f t="shared" si="94"/>
        <v>3220</v>
      </c>
      <c r="Q962" s="165">
        <f t="shared" si="90"/>
        <v>1380</v>
      </c>
    </row>
    <row r="963" spans="1:17" s="154" customFormat="1">
      <c r="A963" s="231">
        <v>56401</v>
      </c>
      <c r="B963" s="169" t="s">
        <v>1547</v>
      </c>
      <c r="C963" s="166" t="s">
        <v>21</v>
      </c>
      <c r="D963" s="169" t="s">
        <v>1544</v>
      </c>
      <c r="E963" s="167" t="s">
        <v>1530</v>
      </c>
      <c r="F963" s="168">
        <v>4600</v>
      </c>
      <c r="G963" s="162">
        <v>30</v>
      </c>
      <c r="H963" s="163">
        <f t="shared" si="91"/>
        <v>1380</v>
      </c>
      <c r="I963" s="163">
        <f t="shared" si="92"/>
        <v>3220</v>
      </c>
      <c r="J963" s="162">
        <v>10</v>
      </c>
      <c r="K963" s="162">
        <v>10</v>
      </c>
      <c r="L963" s="162">
        <f t="shared" si="89"/>
        <v>120</v>
      </c>
      <c r="M963" s="162">
        <v>120</v>
      </c>
      <c r="N963" s="162">
        <v>0</v>
      </c>
      <c r="O963" s="162">
        <f t="shared" si="93"/>
        <v>26.833333333333332</v>
      </c>
      <c r="P963" s="164">
        <f t="shared" si="94"/>
        <v>3220</v>
      </c>
      <c r="Q963" s="165">
        <f t="shared" si="90"/>
        <v>1380</v>
      </c>
    </row>
    <row r="964" spans="1:17" s="154" customFormat="1">
      <c r="A964" s="231">
        <v>56401</v>
      </c>
      <c r="B964" s="169" t="s">
        <v>1548</v>
      </c>
      <c r="C964" s="166" t="s">
        <v>21</v>
      </c>
      <c r="D964" s="169" t="s">
        <v>1549</v>
      </c>
      <c r="E964" s="167" t="s">
        <v>1530</v>
      </c>
      <c r="F964" s="168">
        <v>5060</v>
      </c>
      <c r="G964" s="162">
        <v>30</v>
      </c>
      <c r="H964" s="163">
        <f t="shared" si="91"/>
        <v>1518</v>
      </c>
      <c r="I964" s="163">
        <f t="shared" si="92"/>
        <v>3542</v>
      </c>
      <c r="J964" s="162">
        <v>10</v>
      </c>
      <c r="K964" s="162">
        <v>10</v>
      </c>
      <c r="L964" s="162">
        <f t="shared" si="89"/>
        <v>120</v>
      </c>
      <c r="M964" s="162">
        <v>120</v>
      </c>
      <c r="N964" s="162">
        <v>0</v>
      </c>
      <c r="O964" s="162">
        <f t="shared" si="93"/>
        <v>29.516666666666666</v>
      </c>
      <c r="P964" s="164">
        <f t="shared" si="94"/>
        <v>3542</v>
      </c>
      <c r="Q964" s="165">
        <f t="shared" si="90"/>
        <v>1518</v>
      </c>
    </row>
    <row r="965" spans="1:17" s="154" customFormat="1">
      <c r="A965" s="231">
        <v>56401</v>
      </c>
      <c r="B965" s="169" t="s">
        <v>1550</v>
      </c>
      <c r="C965" s="166" t="s">
        <v>21</v>
      </c>
      <c r="D965" s="169" t="s">
        <v>1549</v>
      </c>
      <c r="E965" s="167" t="s">
        <v>1530</v>
      </c>
      <c r="F965" s="168">
        <v>5060</v>
      </c>
      <c r="G965" s="162">
        <v>30</v>
      </c>
      <c r="H965" s="163">
        <f t="shared" si="91"/>
        <v>1518</v>
      </c>
      <c r="I965" s="163">
        <f t="shared" si="92"/>
        <v>3542</v>
      </c>
      <c r="J965" s="162">
        <v>10</v>
      </c>
      <c r="K965" s="162">
        <v>10</v>
      </c>
      <c r="L965" s="162">
        <f t="shared" si="89"/>
        <v>120</v>
      </c>
      <c r="M965" s="162">
        <v>120</v>
      </c>
      <c r="N965" s="162">
        <v>0</v>
      </c>
      <c r="O965" s="162">
        <f t="shared" si="93"/>
        <v>29.516666666666666</v>
      </c>
      <c r="P965" s="164">
        <f t="shared" si="94"/>
        <v>3542</v>
      </c>
      <c r="Q965" s="165">
        <f t="shared" si="90"/>
        <v>1518</v>
      </c>
    </row>
    <row r="966" spans="1:17" s="154" customFormat="1">
      <c r="A966" s="231">
        <v>56401</v>
      </c>
      <c r="B966" s="169" t="s">
        <v>1551</v>
      </c>
      <c r="C966" s="166" t="s">
        <v>21</v>
      </c>
      <c r="D966" s="169" t="s">
        <v>1549</v>
      </c>
      <c r="E966" s="167" t="s">
        <v>1530</v>
      </c>
      <c r="F966" s="168">
        <v>5060</v>
      </c>
      <c r="G966" s="162">
        <v>30</v>
      </c>
      <c r="H966" s="163">
        <f t="shared" si="91"/>
        <v>1518</v>
      </c>
      <c r="I966" s="163">
        <f t="shared" si="92"/>
        <v>3542</v>
      </c>
      <c r="J966" s="162">
        <v>10</v>
      </c>
      <c r="K966" s="162">
        <v>10</v>
      </c>
      <c r="L966" s="162">
        <f t="shared" si="89"/>
        <v>120</v>
      </c>
      <c r="M966" s="162">
        <v>120</v>
      </c>
      <c r="N966" s="162">
        <v>0</v>
      </c>
      <c r="O966" s="162">
        <f t="shared" si="93"/>
        <v>29.516666666666666</v>
      </c>
      <c r="P966" s="164">
        <f t="shared" si="94"/>
        <v>3542</v>
      </c>
      <c r="Q966" s="165">
        <f t="shared" si="90"/>
        <v>1518</v>
      </c>
    </row>
    <row r="967" spans="1:17" s="154" customFormat="1">
      <c r="A967" s="231">
        <v>56401</v>
      </c>
      <c r="B967" s="166" t="s">
        <v>1552</v>
      </c>
      <c r="C967" s="166" t="s">
        <v>21</v>
      </c>
      <c r="D967" s="166" t="s">
        <v>22</v>
      </c>
      <c r="E967" s="167" t="s">
        <v>1530</v>
      </c>
      <c r="F967" s="168">
        <v>1870</v>
      </c>
      <c r="G967" s="162">
        <v>30</v>
      </c>
      <c r="H967" s="163">
        <f t="shared" si="91"/>
        <v>561</v>
      </c>
      <c r="I967" s="163">
        <f t="shared" si="92"/>
        <v>1309</v>
      </c>
      <c r="J967" s="162">
        <v>10</v>
      </c>
      <c r="K967" s="162">
        <v>10</v>
      </c>
      <c r="L967" s="162">
        <f t="shared" si="89"/>
        <v>120</v>
      </c>
      <c r="M967" s="162">
        <v>120</v>
      </c>
      <c r="N967" s="162">
        <v>0</v>
      </c>
      <c r="O967" s="162">
        <f t="shared" si="93"/>
        <v>10.908333333333333</v>
      </c>
      <c r="P967" s="164">
        <f t="shared" si="94"/>
        <v>1309</v>
      </c>
      <c r="Q967" s="165">
        <f t="shared" si="90"/>
        <v>561</v>
      </c>
    </row>
    <row r="968" spans="1:17" s="154" customFormat="1">
      <c r="A968" s="231">
        <v>56401</v>
      </c>
      <c r="B968" s="166" t="s">
        <v>1553</v>
      </c>
      <c r="C968" s="166" t="s">
        <v>21</v>
      </c>
      <c r="D968" s="166" t="s">
        <v>22</v>
      </c>
      <c r="E968" s="167" t="s">
        <v>1530</v>
      </c>
      <c r="F968" s="168">
        <v>16.37</v>
      </c>
      <c r="G968" s="162">
        <v>30</v>
      </c>
      <c r="H968" s="163">
        <f t="shared" si="91"/>
        <v>4.9110000000000005</v>
      </c>
      <c r="I968" s="163">
        <f t="shared" si="92"/>
        <v>11.459</v>
      </c>
      <c r="J968" s="162">
        <v>10</v>
      </c>
      <c r="K968" s="162">
        <v>10</v>
      </c>
      <c r="L968" s="162">
        <f t="shared" si="89"/>
        <v>120</v>
      </c>
      <c r="M968" s="162">
        <v>120</v>
      </c>
      <c r="N968" s="162">
        <v>0</v>
      </c>
      <c r="O968" s="162">
        <f t="shared" si="93"/>
        <v>9.5491666666666669E-2</v>
      </c>
      <c r="P968" s="164">
        <f t="shared" si="94"/>
        <v>11.459</v>
      </c>
      <c r="Q968" s="165">
        <f t="shared" si="90"/>
        <v>4.9110000000000014</v>
      </c>
    </row>
    <row r="969" spans="1:17" s="154" customFormat="1">
      <c r="A969" s="231">
        <v>56401</v>
      </c>
      <c r="B969" s="166" t="s">
        <v>1554</v>
      </c>
      <c r="C969" s="166" t="s">
        <v>21</v>
      </c>
      <c r="D969" s="166" t="s">
        <v>22</v>
      </c>
      <c r="E969" s="167" t="s">
        <v>1555</v>
      </c>
      <c r="F969" s="168">
        <f>300/3</f>
        <v>100</v>
      </c>
      <c r="G969" s="162">
        <v>30</v>
      </c>
      <c r="H969" s="163">
        <f t="shared" si="91"/>
        <v>30</v>
      </c>
      <c r="I969" s="163">
        <f t="shared" si="92"/>
        <v>70</v>
      </c>
      <c r="J969" s="162">
        <v>10</v>
      </c>
      <c r="K969" s="162">
        <v>10</v>
      </c>
      <c r="L969" s="162">
        <f t="shared" si="89"/>
        <v>120</v>
      </c>
      <c r="M969" s="162">
        <v>120</v>
      </c>
      <c r="N969" s="162">
        <v>0</v>
      </c>
      <c r="O969" s="162">
        <f t="shared" si="93"/>
        <v>0.58333333333333337</v>
      </c>
      <c r="P969" s="164">
        <f t="shared" si="94"/>
        <v>70</v>
      </c>
      <c r="Q969" s="165">
        <f t="shared" si="90"/>
        <v>30</v>
      </c>
    </row>
    <row r="970" spans="1:17" s="154" customFormat="1">
      <c r="A970" s="231">
        <v>56401</v>
      </c>
      <c r="B970" s="166" t="s">
        <v>1556</v>
      </c>
      <c r="C970" s="166" t="s">
        <v>21</v>
      </c>
      <c r="D970" s="166" t="s">
        <v>22</v>
      </c>
      <c r="E970" s="167" t="s">
        <v>1530</v>
      </c>
      <c r="F970" s="168">
        <v>3740</v>
      </c>
      <c r="G970" s="162">
        <v>30</v>
      </c>
      <c r="H970" s="163">
        <f t="shared" si="91"/>
        <v>1122</v>
      </c>
      <c r="I970" s="163">
        <f t="shared" si="92"/>
        <v>2618</v>
      </c>
      <c r="J970" s="162">
        <v>10</v>
      </c>
      <c r="K970" s="162">
        <v>10</v>
      </c>
      <c r="L970" s="162">
        <f t="shared" si="89"/>
        <v>120</v>
      </c>
      <c r="M970" s="162">
        <v>120</v>
      </c>
      <c r="N970" s="162">
        <v>0</v>
      </c>
      <c r="O970" s="162">
        <f t="shared" si="93"/>
        <v>21.816666666666666</v>
      </c>
      <c r="P970" s="164">
        <f t="shared" si="94"/>
        <v>2618</v>
      </c>
      <c r="Q970" s="165">
        <f t="shared" si="90"/>
        <v>1122</v>
      </c>
    </row>
    <row r="971" spans="1:17" s="154" customFormat="1">
      <c r="A971" s="231">
        <v>56401</v>
      </c>
      <c r="B971" s="166" t="s">
        <v>1557</v>
      </c>
      <c r="C971" s="166" t="s">
        <v>21</v>
      </c>
      <c r="D971" s="166" t="s">
        <v>22</v>
      </c>
      <c r="E971" s="167" t="s">
        <v>1558</v>
      </c>
      <c r="F971" s="168">
        <v>15.62</v>
      </c>
      <c r="G971" s="162">
        <v>30</v>
      </c>
      <c r="H971" s="163">
        <f t="shared" si="91"/>
        <v>4.6859999999999999</v>
      </c>
      <c r="I971" s="163">
        <f t="shared" si="92"/>
        <v>10.933999999999999</v>
      </c>
      <c r="J971" s="162">
        <v>10</v>
      </c>
      <c r="K971" s="162">
        <v>10</v>
      </c>
      <c r="L971" s="162">
        <f t="shared" si="89"/>
        <v>120</v>
      </c>
      <c r="M971" s="162">
        <v>120</v>
      </c>
      <c r="N971" s="162">
        <v>0</v>
      </c>
      <c r="O971" s="162">
        <f t="shared" si="93"/>
        <v>9.1116666666666665E-2</v>
      </c>
      <c r="P971" s="164">
        <f t="shared" si="94"/>
        <v>10.933999999999999</v>
      </c>
      <c r="Q971" s="165">
        <f t="shared" si="90"/>
        <v>4.6859999999999999</v>
      </c>
    </row>
    <row r="972" spans="1:17" s="154" customFormat="1">
      <c r="A972" s="231">
        <v>56401</v>
      </c>
      <c r="B972" s="166" t="s">
        <v>1559</v>
      </c>
      <c r="C972" s="166" t="s">
        <v>21</v>
      </c>
      <c r="D972" s="166" t="s">
        <v>22</v>
      </c>
      <c r="E972" s="167" t="s">
        <v>1560</v>
      </c>
      <c r="F972" s="168">
        <v>86.95</v>
      </c>
      <c r="G972" s="162">
        <v>30</v>
      </c>
      <c r="H972" s="163">
        <f t="shared" si="91"/>
        <v>26.085000000000001</v>
      </c>
      <c r="I972" s="163">
        <f t="shared" si="92"/>
        <v>60.865000000000002</v>
      </c>
      <c r="J972" s="162">
        <v>10</v>
      </c>
      <c r="K972" s="162">
        <v>10</v>
      </c>
      <c r="L972" s="162">
        <f t="shared" ref="L972:L1035" si="95">J972*12</f>
        <v>120</v>
      </c>
      <c r="M972" s="162">
        <v>120</v>
      </c>
      <c r="N972" s="162">
        <v>0</v>
      </c>
      <c r="O972" s="162">
        <f t="shared" si="93"/>
        <v>0.50720833333333337</v>
      </c>
      <c r="P972" s="164">
        <f t="shared" si="94"/>
        <v>60.865000000000002</v>
      </c>
      <c r="Q972" s="165">
        <f t="shared" ref="Q972:Q1035" si="96">F972-P972</f>
        <v>26.085000000000001</v>
      </c>
    </row>
    <row r="973" spans="1:17" s="154" customFormat="1">
      <c r="A973" s="231">
        <v>56401</v>
      </c>
      <c r="B973" s="166" t="s">
        <v>1561</v>
      </c>
      <c r="C973" s="166" t="s">
        <v>21</v>
      </c>
      <c r="D973" s="166" t="s">
        <v>22</v>
      </c>
      <c r="E973" s="167" t="s">
        <v>1530</v>
      </c>
      <c r="F973" s="168">
        <f>300/3</f>
        <v>100</v>
      </c>
      <c r="G973" s="162">
        <v>30</v>
      </c>
      <c r="H973" s="163">
        <f t="shared" ref="H973:H1036" si="97">F973*G973%</f>
        <v>30</v>
      </c>
      <c r="I973" s="163">
        <f t="shared" ref="I973:I1036" si="98">F973-H973</f>
        <v>70</v>
      </c>
      <c r="J973" s="162">
        <v>10</v>
      </c>
      <c r="K973" s="162">
        <v>10</v>
      </c>
      <c r="L973" s="162">
        <f t="shared" si="95"/>
        <v>120</v>
      </c>
      <c r="M973" s="162">
        <v>120</v>
      </c>
      <c r="N973" s="162">
        <v>0</v>
      </c>
      <c r="O973" s="162">
        <f t="shared" ref="O973:O1036" si="99">I973/L973</f>
        <v>0.58333333333333337</v>
      </c>
      <c r="P973" s="164">
        <f t="shared" ref="P973:P1036" si="100">O973*M973</f>
        <v>70</v>
      </c>
      <c r="Q973" s="165">
        <f t="shared" si="96"/>
        <v>30</v>
      </c>
    </row>
    <row r="974" spans="1:17" s="154" customFormat="1">
      <c r="A974" s="231">
        <v>56401</v>
      </c>
      <c r="B974" s="166" t="s">
        <v>1562</v>
      </c>
      <c r="C974" s="166" t="s">
        <v>21</v>
      </c>
      <c r="D974" s="166" t="s">
        <v>22</v>
      </c>
      <c r="E974" s="167" t="s">
        <v>1555</v>
      </c>
      <c r="F974" s="168">
        <f>817.8/2</f>
        <v>408.9</v>
      </c>
      <c r="G974" s="162">
        <v>30</v>
      </c>
      <c r="H974" s="163">
        <f t="shared" si="97"/>
        <v>122.66999999999999</v>
      </c>
      <c r="I974" s="163">
        <f t="shared" si="98"/>
        <v>286.23</v>
      </c>
      <c r="J974" s="162">
        <v>10</v>
      </c>
      <c r="K974" s="162">
        <v>10</v>
      </c>
      <c r="L974" s="162">
        <f t="shared" si="95"/>
        <v>120</v>
      </c>
      <c r="M974" s="162">
        <v>120</v>
      </c>
      <c r="N974" s="162">
        <v>0</v>
      </c>
      <c r="O974" s="162">
        <f t="shared" si="99"/>
        <v>2.3852500000000001</v>
      </c>
      <c r="P974" s="164">
        <f t="shared" si="100"/>
        <v>286.23</v>
      </c>
      <c r="Q974" s="165">
        <f t="shared" si="96"/>
        <v>122.66999999999996</v>
      </c>
    </row>
    <row r="975" spans="1:17" s="154" customFormat="1">
      <c r="A975" s="231">
        <v>56401</v>
      </c>
      <c r="B975" s="166" t="s">
        <v>1563</v>
      </c>
      <c r="C975" s="166" t="s">
        <v>21</v>
      </c>
      <c r="D975" s="166" t="s">
        <v>22</v>
      </c>
      <c r="E975" s="167" t="s">
        <v>1530</v>
      </c>
      <c r="F975" s="212">
        <v>1</v>
      </c>
      <c r="G975" s="162">
        <v>30</v>
      </c>
      <c r="H975" s="163">
        <f t="shared" si="97"/>
        <v>0.3</v>
      </c>
      <c r="I975" s="163">
        <f t="shared" si="98"/>
        <v>0.7</v>
      </c>
      <c r="J975" s="162">
        <v>10</v>
      </c>
      <c r="K975" s="162">
        <v>10</v>
      </c>
      <c r="L975" s="162">
        <f t="shared" si="95"/>
        <v>120</v>
      </c>
      <c r="M975" s="162">
        <v>120</v>
      </c>
      <c r="N975" s="162">
        <v>0</v>
      </c>
      <c r="O975" s="162">
        <f t="shared" si="99"/>
        <v>5.8333333333333327E-3</v>
      </c>
      <c r="P975" s="164">
        <f t="shared" si="100"/>
        <v>0.7</v>
      </c>
      <c r="Q975" s="165">
        <f t="shared" si="96"/>
        <v>0.30000000000000004</v>
      </c>
    </row>
    <row r="976" spans="1:17" s="154" customFormat="1">
      <c r="A976" s="231">
        <v>56401</v>
      </c>
      <c r="B976" s="166" t="s">
        <v>1564</v>
      </c>
      <c r="C976" s="166" t="s">
        <v>21</v>
      </c>
      <c r="D976" s="166" t="s">
        <v>22</v>
      </c>
      <c r="E976" s="167" t="s">
        <v>1555</v>
      </c>
      <c r="F976" s="168">
        <v>14.56</v>
      </c>
      <c r="G976" s="162">
        <v>30</v>
      </c>
      <c r="H976" s="163">
        <f t="shared" si="97"/>
        <v>4.3680000000000003</v>
      </c>
      <c r="I976" s="163">
        <f t="shared" si="98"/>
        <v>10.192</v>
      </c>
      <c r="J976" s="162">
        <v>10</v>
      </c>
      <c r="K976" s="162">
        <v>10</v>
      </c>
      <c r="L976" s="162">
        <f t="shared" si="95"/>
        <v>120</v>
      </c>
      <c r="M976" s="162">
        <v>120</v>
      </c>
      <c r="N976" s="162">
        <v>0</v>
      </c>
      <c r="O976" s="162">
        <f t="shared" si="99"/>
        <v>8.4933333333333333E-2</v>
      </c>
      <c r="P976" s="164">
        <f t="shared" si="100"/>
        <v>10.192</v>
      </c>
      <c r="Q976" s="165">
        <f t="shared" si="96"/>
        <v>4.3680000000000003</v>
      </c>
    </row>
    <row r="977" spans="1:17" s="154" customFormat="1">
      <c r="A977" s="231">
        <v>56401</v>
      </c>
      <c r="B977" s="166" t="s">
        <v>1565</v>
      </c>
      <c r="C977" s="166" t="s">
        <v>21</v>
      </c>
      <c r="D977" s="166" t="s">
        <v>1566</v>
      </c>
      <c r="E977" s="167" t="s">
        <v>1530</v>
      </c>
      <c r="F977" s="168">
        <v>4200</v>
      </c>
      <c r="G977" s="162">
        <v>30</v>
      </c>
      <c r="H977" s="163">
        <f t="shared" si="97"/>
        <v>1260</v>
      </c>
      <c r="I977" s="163">
        <f t="shared" si="98"/>
        <v>2940</v>
      </c>
      <c r="J977" s="162">
        <v>10</v>
      </c>
      <c r="K977" s="162">
        <v>10</v>
      </c>
      <c r="L977" s="162">
        <f t="shared" si="95"/>
        <v>120</v>
      </c>
      <c r="M977" s="162">
        <v>120</v>
      </c>
      <c r="N977" s="162">
        <v>0</v>
      </c>
      <c r="O977" s="162">
        <f t="shared" si="99"/>
        <v>24.5</v>
      </c>
      <c r="P977" s="164">
        <f t="shared" si="100"/>
        <v>2940</v>
      </c>
      <c r="Q977" s="165">
        <f t="shared" si="96"/>
        <v>1260</v>
      </c>
    </row>
    <row r="978" spans="1:17" s="154" customFormat="1">
      <c r="A978" s="231">
        <v>56401</v>
      </c>
      <c r="B978" s="166" t="s">
        <v>1567</v>
      </c>
      <c r="C978" s="166" t="s">
        <v>21</v>
      </c>
      <c r="D978" s="174" t="s">
        <v>1568</v>
      </c>
      <c r="E978" s="167" t="s">
        <v>1530</v>
      </c>
      <c r="F978" s="168">
        <v>1738.26</v>
      </c>
      <c r="G978" s="162">
        <v>30</v>
      </c>
      <c r="H978" s="163">
        <f t="shared" si="97"/>
        <v>521.47799999999995</v>
      </c>
      <c r="I978" s="163">
        <f t="shared" si="98"/>
        <v>1216.7820000000002</v>
      </c>
      <c r="J978" s="162">
        <v>10</v>
      </c>
      <c r="K978" s="162">
        <v>10</v>
      </c>
      <c r="L978" s="162">
        <f t="shared" si="95"/>
        <v>120</v>
      </c>
      <c r="M978" s="162">
        <v>120</v>
      </c>
      <c r="N978" s="162">
        <v>0</v>
      </c>
      <c r="O978" s="162">
        <f t="shared" si="99"/>
        <v>10.139850000000001</v>
      </c>
      <c r="P978" s="164">
        <f t="shared" si="100"/>
        <v>1216.7820000000002</v>
      </c>
      <c r="Q978" s="165">
        <f t="shared" si="96"/>
        <v>521.47799999999984</v>
      </c>
    </row>
    <row r="979" spans="1:17" s="154" customFormat="1">
      <c r="A979" s="231">
        <v>56401</v>
      </c>
      <c r="B979" s="174" t="s">
        <v>1569</v>
      </c>
      <c r="C979" s="166" t="s">
        <v>21</v>
      </c>
      <c r="D979" s="174" t="s">
        <v>1396</v>
      </c>
      <c r="E979" s="170" t="s">
        <v>1530</v>
      </c>
      <c r="F979" s="171">
        <v>3950</v>
      </c>
      <c r="G979" s="162">
        <v>30</v>
      </c>
      <c r="H979" s="163">
        <f t="shared" si="97"/>
        <v>1185</v>
      </c>
      <c r="I979" s="163">
        <f t="shared" si="98"/>
        <v>2765</v>
      </c>
      <c r="J979" s="162">
        <v>10</v>
      </c>
      <c r="K979" s="162">
        <v>10</v>
      </c>
      <c r="L979" s="162">
        <f t="shared" si="95"/>
        <v>120</v>
      </c>
      <c r="M979" s="162">
        <v>120</v>
      </c>
      <c r="N979" s="162">
        <v>0</v>
      </c>
      <c r="O979" s="162">
        <f t="shared" si="99"/>
        <v>23.041666666666668</v>
      </c>
      <c r="P979" s="164">
        <f t="shared" si="100"/>
        <v>2765</v>
      </c>
      <c r="Q979" s="165">
        <f t="shared" si="96"/>
        <v>1185</v>
      </c>
    </row>
    <row r="980" spans="1:17" s="154" customFormat="1">
      <c r="A980" s="231">
        <v>56401</v>
      </c>
      <c r="B980" s="174" t="s">
        <v>1570</v>
      </c>
      <c r="C980" s="166" t="s">
        <v>21</v>
      </c>
      <c r="D980" s="174" t="s">
        <v>1571</v>
      </c>
      <c r="E980" s="170" t="s">
        <v>1530</v>
      </c>
      <c r="F980" s="171">
        <v>4825</v>
      </c>
      <c r="G980" s="162">
        <v>30</v>
      </c>
      <c r="H980" s="163">
        <f t="shared" si="97"/>
        <v>1447.5</v>
      </c>
      <c r="I980" s="163">
        <f t="shared" si="98"/>
        <v>3377.5</v>
      </c>
      <c r="J980" s="162">
        <v>10</v>
      </c>
      <c r="K980" s="162">
        <v>10</v>
      </c>
      <c r="L980" s="162">
        <f t="shared" si="95"/>
        <v>120</v>
      </c>
      <c r="M980" s="162">
        <v>120</v>
      </c>
      <c r="N980" s="162">
        <v>0</v>
      </c>
      <c r="O980" s="162">
        <f t="shared" si="99"/>
        <v>28.145833333333332</v>
      </c>
      <c r="P980" s="164">
        <f t="shared" si="100"/>
        <v>3377.5</v>
      </c>
      <c r="Q980" s="165">
        <f t="shared" si="96"/>
        <v>1447.5</v>
      </c>
    </row>
    <row r="981" spans="1:17" s="154" customFormat="1">
      <c r="A981" s="231">
        <v>56401</v>
      </c>
      <c r="B981" s="196" t="s">
        <v>1572</v>
      </c>
      <c r="C981" s="166" t="s">
        <v>21</v>
      </c>
      <c r="D981" s="177" t="s">
        <v>1403</v>
      </c>
      <c r="E981" s="176" t="s">
        <v>1530</v>
      </c>
      <c r="F981" s="171">
        <v>4720</v>
      </c>
      <c r="G981" s="162">
        <v>30</v>
      </c>
      <c r="H981" s="163">
        <f t="shared" si="97"/>
        <v>1416</v>
      </c>
      <c r="I981" s="163">
        <f t="shared" si="98"/>
        <v>3304</v>
      </c>
      <c r="J981" s="162">
        <v>10</v>
      </c>
      <c r="K981" s="162">
        <v>10</v>
      </c>
      <c r="L981" s="162">
        <f t="shared" si="95"/>
        <v>120</v>
      </c>
      <c r="M981" s="162">
        <v>120</v>
      </c>
      <c r="N981" s="162">
        <v>0</v>
      </c>
      <c r="O981" s="162">
        <f t="shared" si="99"/>
        <v>27.533333333333335</v>
      </c>
      <c r="P981" s="164">
        <f t="shared" si="100"/>
        <v>3304</v>
      </c>
      <c r="Q981" s="165">
        <f t="shared" si="96"/>
        <v>1416</v>
      </c>
    </row>
    <row r="982" spans="1:17" s="154" customFormat="1">
      <c r="A982" s="231">
        <v>56401</v>
      </c>
      <c r="B982" s="196" t="s">
        <v>1573</v>
      </c>
      <c r="C982" s="166" t="s">
        <v>21</v>
      </c>
      <c r="D982" s="177" t="s">
        <v>1574</v>
      </c>
      <c r="E982" s="176" t="s">
        <v>1530</v>
      </c>
      <c r="F982" s="171">
        <v>7980</v>
      </c>
      <c r="G982" s="162">
        <v>30</v>
      </c>
      <c r="H982" s="163">
        <f t="shared" si="97"/>
        <v>2394</v>
      </c>
      <c r="I982" s="163">
        <f t="shared" si="98"/>
        <v>5586</v>
      </c>
      <c r="J982" s="162">
        <v>10</v>
      </c>
      <c r="K982" s="162">
        <v>10</v>
      </c>
      <c r="L982" s="162">
        <f t="shared" si="95"/>
        <v>120</v>
      </c>
      <c r="M982" s="162">
        <v>120</v>
      </c>
      <c r="N982" s="162">
        <v>0</v>
      </c>
      <c r="O982" s="162">
        <f t="shared" si="99"/>
        <v>46.55</v>
      </c>
      <c r="P982" s="164">
        <f t="shared" si="100"/>
        <v>5586</v>
      </c>
      <c r="Q982" s="165">
        <f t="shared" si="96"/>
        <v>2394</v>
      </c>
    </row>
    <row r="983" spans="1:17" s="154" customFormat="1">
      <c r="A983" s="231">
        <v>56401</v>
      </c>
      <c r="B983" s="177" t="s">
        <v>1575</v>
      </c>
      <c r="C983" s="166" t="s">
        <v>21</v>
      </c>
      <c r="D983" s="177" t="s">
        <v>1469</v>
      </c>
      <c r="E983" s="176" t="s">
        <v>1530</v>
      </c>
      <c r="F983" s="171">
        <v>3870</v>
      </c>
      <c r="G983" s="162">
        <v>30</v>
      </c>
      <c r="H983" s="163">
        <f t="shared" si="97"/>
        <v>1161</v>
      </c>
      <c r="I983" s="163">
        <f t="shared" si="98"/>
        <v>2709</v>
      </c>
      <c r="J983" s="162">
        <v>10</v>
      </c>
      <c r="K983" s="162">
        <v>10</v>
      </c>
      <c r="L983" s="162">
        <f t="shared" si="95"/>
        <v>120</v>
      </c>
      <c r="M983" s="162">
        <v>120</v>
      </c>
      <c r="N983" s="162">
        <v>0</v>
      </c>
      <c r="O983" s="162">
        <f t="shared" si="99"/>
        <v>22.574999999999999</v>
      </c>
      <c r="P983" s="164">
        <f t="shared" si="100"/>
        <v>2709</v>
      </c>
      <c r="Q983" s="165">
        <f t="shared" si="96"/>
        <v>1161</v>
      </c>
    </row>
    <row r="984" spans="1:17" s="154" customFormat="1">
      <c r="A984" s="231">
        <v>56401</v>
      </c>
      <c r="B984" s="177" t="s">
        <v>1576</v>
      </c>
      <c r="C984" s="166" t="s">
        <v>21</v>
      </c>
      <c r="D984" s="177" t="s">
        <v>1577</v>
      </c>
      <c r="E984" s="176" t="s">
        <v>1530</v>
      </c>
      <c r="F984" s="171">
        <v>3870</v>
      </c>
      <c r="G984" s="162">
        <v>30</v>
      </c>
      <c r="H984" s="163">
        <f t="shared" si="97"/>
        <v>1161</v>
      </c>
      <c r="I984" s="163">
        <f t="shared" si="98"/>
        <v>2709</v>
      </c>
      <c r="J984" s="162">
        <v>10</v>
      </c>
      <c r="K984" s="162">
        <v>10</v>
      </c>
      <c r="L984" s="162">
        <f t="shared" si="95"/>
        <v>120</v>
      </c>
      <c r="M984" s="162">
        <v>120</v>
      </c>
      <c r="N984" s="162">
        <v>0</v>
      </c>
      <c r="O984" s="162">
        <f t="shared" si="99"/>
        <v>22.574999999999999</v>
      </c>
      <c r="P984" s="164">
        <f t="shared" si="100"/>
        <v>2709</v>
      </c>
      <c r="Q984" s="165">
        <f t="shared" si="96"/>
        <v>1161</v>
      </c>
    </row>
    <row r="985" spans="1:17" s="154" customFormat="1">
      <c r="A985" s="231">
        <v>56401</v>
      </c>
      <c r="B985" s="177" t="s">
        <v>1578</v>
      </c>
      <c r="C985" s="166" t="s">
        <v>21</v>
      </c>
      <c r="D985" s="177" t="s">
        <v>1579</v>
      </c>
      <c r="E985" s="176" t="s">
        <v>1530</v>
      </c>
      <c r="F985" s="171">
        <v>4750</v>
      </c>
      <c r="G985" s="162">
        <v>30</v>
      </c>
      <c r="H985" s="163">
        <f t="shared" si="97"/>
        <v>1425</v>
      </c>
      <c r="I985" s="163">
        <f t="shared" si="98"/>
        <v>3325</v>
      </c>
      <c r="J985" s="162">
        <v>10</v>
      </c>
      <c r="K985" s="162">
        <v>10</v>
      </c>
      <c r="L985" s="162">
        <f t="shared" si="95"/>
        <v>120</v>
      </c>
      <c r="M985" s="162">
        <v>120</v>
      </c>
      <c r="N985" s="162">
        <v>0</v>
      </c>
      <c r="O985" s="162">
        <f t="shared" si="99"/>
        <v>27.708333333333332</v>
      </c>
      <c r="P985" s="164">
        <f t="shared" si="100"/>
        <v>3325</v>
      </c>
      <c r="Q985" s="165">
        <f t="shared" si="96"/>
        <v>1425</v>
      </c>
    </row>
    <row r="986" spans="1:17" s="154" customFormat="1">
      <c r="A986" s="231">
        <v>56401</v>
      </c>
      <c r="B986" s="177" t="s">
        <v>1580</v>
      </c>
      <c r="C986" s="166" t="s">
        <v>21</v>
      </c>
      <c r="D986" s="177" t="s">
        <v>1581</v>
      </c>
      <c r="E986" s="176" t="s">
        <v>1530</v>
      </c>
      <c r="F986" s="171">
        <v>2950</v>
      </c>
      <c r="G986" s="162">
        <v>30</v>
      </c>
      <c r="H986" s="163">
        <f t="shared" si="97"/>
        <v>885</v>
      </c>
      <c r="I986" s="163">
        <f t="shared" si="98"/>
        <v>2065</v>
      </c>
      <c r="J986" s="162">
        <v>10</v>
      </c>
      <c r="K986" s="162">
        <v>10</v>
      </c>
      <c r="L986" s="162">
        <f t="shared" si="95"/>
        <v>120</v>
      </c>
      <c r="M986" s="162">
        <v>120</v>
      </c>
      <c r="N986" s="162">
        <v>0</v>
      </c>
      <c r="O986" s="162">
        <f t="shared" si="99"/>
        <v>17.208333333333332</v>
      </c>
      <c r="P986" s="164">
        <f t="shared" si="100"/>
        <v>2065</v>
      </c>
      <c r="Q986" s="165">
        <f t="shared" si="96"/>
        <v>885</v>
      </c>
    </row>
    <row r="987" spans="1:17" s="154" customFormat="1" ht="24">
      <c r="A987" s="231">
        <v>56401</v>
      </c>
      <c r="B987" s="196" t="s">
        <v>1582</v>
      </c>
      <c r="C987" s="166" t="s">
        <v>21</v>
      </c>
      <c r="D987" s="177" t="s">
        <v>1583</v>
      </c>
      <c r="E987" s="176" t="s">
        <v>1584</v>
      </c>
      <c r="F987" s="171">
        <v>7610</v>
      </c>
      <c r="G987" s="162">
        <v>30</v>
      </c>
      <c r="H987" s="163">
        <f t="shared" si="97"/>
        <v>2283</v>
      </c>
      <c r="I987" s="163">
        <f t="shared" si="98"/>
        <v>5327</v>
      </c>
      <c r="J987" s="162">
        <v>10</v>
      </c>
      <c r="K987" s="162">
        <v>10</v>
      </c>
      <c r="L987" s="162">
        <f t="shared" si="95"/>
        <v>120</v>
      </c>
      <c r="M987" s="162">
        <v>120</v>
      </c>
      <c r="N987" s="162">
        <v>0</v>
      </c>
      <c r="O987" s="162">
        <f t="shared" si="99"/>
        <v>44.391666666666666</v>
      </c>
      <c r="P987" s="164">
        <f t="shared" si="100"/>
        <v>5327</v>
      </c>
      <c r="Q987" s="165">
        <f t="shared" si="96"/>
        <v>2283</v>
      </c>
    </row>
    <row r="988" spans="1:17" s="154" customFormat="1">
      <c r="A988" s="231">
        <v>56401</v>
      </c>
      <c r="B988" s="181" t="s">
        <v>1585</v>
      </c>
      <c r="C988" s="166" t="s">
        <v>21</v>
      </c>
      <c r="D988" s="177" t="s">
        <v>1586</v>
      </c>
      <c r="E988" s="167" t="s">
        <v>1587</v>
      </c>
      <c r="F988" s="171">
        <v>5200</v>
      </c>
      <c r="G988" s="162">
        <v>30</v>
      </c>
      <c r="H988" s="163">
        <f t="shared" si="97"/>
        <v>1560</v>
      </c>
      <c r="I988" s="163">
        <f t="shared" si="98"/>
        <v>3640</v>
      </c>
      <c r="J988" s="162">
        <v>10</v>
      </c>
      <c r="K988" s="162">
        <v>10</v>
      </c>
      <c r="L988" s="162">
        <f t="shared" si="95"/>
        <v>120</v>
      </c>
      <c r="M988" s="162">
        <v>120</v>
      </c>
      <c r="N988" s="162">
        <v>0</v>
      </c>
      <c r="O988" s="162">
        <f t="shared" si="99"/>
        <v>30.333333333333332</v>
      </c>
      <c r="P988" s="164">
        <f t="shared" si="100"/>
        <v>3640</v>
      </c>
      <c r="Q988" s="165">
        <f t="shared" si="96"/>
        <v>1560</v>
      </c>
    </row>
    <row r="989" spans="1:17" s="154" customFormat="1">
      <c r="A989" s="231">
        <v>56401</v>
      </c>
      <c r="B989" s="181" t="s">
        <v>1588</v>
      </c>
      <c r="C989" s="166" t="s">
        <v>21</v>
      </c>
      <c r="D989" s="177" t="s">
        <v>1589</v>
      </c>
      <c r="E989" s="167" t="s">
        <v>1587</v>
      </c>
      <c r="F989" s="171">
        <v>4710</v>
      </c>
      <c r="G989" s="162">
        <v>30</v>
      </c>
      <c r="H989" s="163">
        <f t="shared" si="97"/>
        <v>1413</v>
      </c>
      <c r="I989" s="163">
        <f t="shared" si="98"/>
        <v>3297</v>
      </c>
      <c r="J989" s="162">
        <v>10</v>
      </c>
      <c r="K989" s="162">
        <v>10</v>
      </c>
      <c r="L989" s="162">
        <f t="shared" si="95"/>
        <v>120</v>
      </c>
      <c r="M989" s="162">
        <v>120</v>
      </c>
      <c r="N989" s="162">
        <v>0</v>
      </c>
      <c r="O989" s="162">
        <f t="shared" si="99"/>
        <v>27.475000000000001</v>
      </c>
      <c r="P989" s="164">
        <f t="shared" si="100"/>
        <v>3297</v>
      </c>
      <c r="Q989" s="165">
        <f t="shared" si="96"/>
        <v>1413</v>
      </c>
    </row>
    <row r="990" spans="1:17" s="154" customFormat="1">
      <c r="A990" s="231">
        <v>56401</v>
      </c>
      <c r="B990" s="181" t="s">
        <v>1590</v>
      </c>
      <c r="C990" s="166" t="s">
        <v>21</v>
      </c>
      <c r="D990" s="177" t="s">
        <v>1589</v>
      </c>
      <c r="E990" s="176" t="s">
        <v>1591</v>
      </c>
      <c r="F990" s="213">
        <v>0</v>
      </c>
      <c r="G990" s="162">
        <v>30</v>
      </c>
      <c r="H990" s="163">
        <f t="shared" si="97"/>
        <v>0</v>
      </c>
      <c r="I990" s="163">
        <f t="shared" si="98"/>
        <v>0</v>
      </c>
      <c r="J990" s="162">
        <v>10</v>
      </c>
      <c r="K990" s="162">
        <v>10</v>
      </c>
      <c r="L990" s="162">
        <f t="shared" si="95"/>
        <v>120</v>
      </c>
      <c r="M990" s="162">
        <v>120</v>
      </c>
      <c r="N990" s="162">
        <v>0</v>
      </c>
      <c r="O990" s="162">
        <f t="shared" si="99"/>
        <v>0</v>
      </c>
      <c r="P990" s="164">
        <f t="shared" si="100"/>
        <v>0</v>
      </c>
      <c r="Q990" s="165">
        <f t="shared" si="96"/>
        <v>0</v>
      </c>
    </row>
    <row r="991" spans="1:17" s="154" customFormat="1">
      <c r="A991" s="231">
        <v>56401</v>
      </c>
      <c r="B991" s="181" t="s">
        <v>1592</v>
      </c>
      <c r="C991" s="166" t="s">
        <v>21</v>
      </c>
      <c r="D991" s="177" t="s">
        <v>1589</v>
      </c>
      <c r="E991" s="176" t="s">
        <v>1591</v>
      </c>
      <c r="F991" s="171">
        <v>0</v>
      </c>
      <c r="G991" s="162">
        <v>30</v>
      </c>
      <c r="H991" s="163">
        <f t="shared" si="97"/>
        <v>0</v>
      </c>
      <c r="I991" s="163">
        <f t="shared" si="98"/>
        <v>0</v>
      </c>
      <c r="J991" s="162">
        <v>10</v>
      </c>
      <c r="K991" s="162">
        <v>10</v>
      </c>
      <c r="L991" s="162">
        <f t="shared" si="95"/>
        <v>120</v>
      </c>
      <c r="M991" s="162">
        <v>120</v>
      </c>
      <c r="N991" s="162">
        <v>0</v>
      </c>
      <c r="O991" s="162">
        <f t="shared" si="99"/>
        <v>0</v>
      </c>
      <c r="P991" s="164">
        <f t="shared" si="100"/>
        <v>0</v>
      </c>
      <c r="Q991" s="165">
        <f t="shared" si="96"/>
        <v>0</v>
      </c>
    </row>
    <row r="992" spans="1:17" s="154" customFormat="1">
      <c r="A992" s="231">
        <v>56401</v>
      </c>
      <c r="B992" s="181" t="s">
        <v>1593</v>
      </c>
      <c r="C992" s="166" t="s">
        <v>21</v>
      </c>
      <c r="D992" s="177" t="s">
        <v>1589</v>
      </c>
      <c r="E992" s="176" t="s">
        <v>1591</v>
      </c>
      <c r="F992" s="171">
        <v>19680</v>
      </c>
      <c r="G992" s="162">
        <v>30</v>
      </c>
      <c r="H992" s="163">
        <f t="shared" si="97"/>
        <v>5904</v>
      </c>
      <c r="I992" s="163">
        <f t="shared" si="98"/>
        <v>13776</v>
      </c>
      <c r="J992" s="162">
        <v>10</v>
      </c>
      <c r="K992" s="162">
        <v>10</v>
      </c>
      <c r="L992" s="162">
        <f t="shared" si="95"/>
        <v>120</v>
      </c>
      <c r="M992" s="162">
        <v>120</v>
      </c>
      <c r="N992" s="162">
        <v>0</v>
      </c>
      <c r="O992" s="162">
        <f t="shared" si="99"/>
        <v>114.8</v>
      </c>
      <c r="P992" s="164">
        <f t="shared" si="100"/>
        <v>13776</v>
      </c>
      <c r="Q992" s="165">
        <f t="shared" si="96"/>
        <v>5904</v>
      </c>
    </row>
    <row r="993" spans="1:17" s="154" customFormat="1" ht="48">
      <c r="A993" s="231">
        <v>56401</v>
      </c>
      <c r="B993" s="181" t="s">
        <v>1594</v>
      </c>
      <c r="C993" s="166" t="s">
        <v>21</v>
      </c>
      <c r="D993" s="177" t="s">
        <v>1595</v>
      </c>
      <c r="E993" s="176" t="s">
        <v>1596</v>
      </c>
      <c r="F993" s="171">
        <v>9690</v>
      </c>
      <c r="G993" s="162">
        <v>30</v>
      </c>
      <c r="H993" s="163">
        <f t="shared" si="97"/>
        <v>2907</v>
      </c>
      <c r="I993" s="163">
        <f t="shared" si="98"/>
        <v>6783</v>
      </c>
      <c r="J993" s="162">
        <v>10</v>
      </c>
      <c r="K993" s="162">
        <v>10</v>
      </c>
      <c r="L993" s="162">
        <f t="shared" si="95"/>
        <v>120</v>
      </c>
      <c r="M993" s="162">
        <v>120</v>
      </c>
      <c r="N993" s="162">
        <f t="shared" ref="N993:N996" si="101">L993-M993</f>
        <v>0</v>
      </c>
      <c r="O993" s="162">
        <f t="shared" si="99"/>
        <v>56.524999999999999</v>
      </c>
      <c r="P993" s="164">
        <f t="shared" si="100"/>
        <v>6783</v>
      </c>
      <c r="Q993" s="165">
        <f t="shared" si="96"/>
        <v>2907</v>
      </c>
    </row>
    <row r="994" spans="1:17" s="154" customFormat="1" ht="48">
      <c r="A994" s="231">
        <v>56401</v>
      </c>
      <c r="B994" s="181" t="s">
        <v>1597</v>
      </c>
      <c r="C994" s="166" t="s">
        <v>21</v>
      </c>
      <c r="D994" s="177" t="s">
        <v>1598</v>
      </c>
      <c r="E994" s="176" t="s">
        <v>1596</v>
      </c>
      <c r="F994" s="171">
        <v>9690</v>
      </c>
      <c r="G994" s="162">
        <v>30</v>
      </c>
      <c r="H994" s="163">
        <f t="shared" si="97"/>
        <v>2907</v>
      </c>
      <c r="I994" s="163">
        <f t="shared" si="98"/>
        <v>6783</v>
      </c>
      <c r="J994" s="162">
        <v>10</v>
      </c>
      <c r="K994" s="162">
        <v>10</v>
      </c>
      <c r="L994" s="162">
        <f t="shared" si="95"/>
        <v>120</v>
      </c>
      <c r="M994" s="162">
        <v>120</v>
      </c>
      <c r="N994" s="162">
        <f t="shared" si="101"/>
        <v>0</v>
      </c>
      <c r="O994" s="162">
        <f t="shared" si="99"/>
        <v>56.524999999999999</v>
      </c>
      <c r="P994" s="164">
        <f t="shared" si="100"/>
        <v>6783</v>
      </c>
      <c r="Q994" s="165">
        <f t="shared" si="96"/>
        <v>2907</v>
      </c>
    </row>
    <row r="995" spans="1:17" s="154" customFormat="1">
      <c r="A995" s="231">
        <v>56401</v>
      </c>
      <c r="B995" s="181" t="s">
        <v>1599</v>
      </c>
      <c r="C995" s="166" t="s">
        <v>21</v>
      </c>
      <c r="D995" s="177" t="s">
        <v>1600</v>
      </c>
      <c r="E995" s="176" t="s">
        <v>1601</v>
      </c>
      <c r="F995" s="171">
        <v>4420</v>
      </c>
      <c r="G995" s="162">
        <v>30</v>
      </c>
      <c r="H995" s="163">
        <f t="shared" si="97"/>
        <v>1326</v>
      </c>
      <c r="I995" s="163">
        <f t="shared" si="98"/>
        <v>3094</v>
      </c>
      <c r="J995" s="162">
        <v>10</v>
      </c>
      <c r="K995" s="162">
        <v>10</v>
      </c>
      <c r="L995" s="162">
        <f t="shared" si="95"/>
        <v>120</v>
      </c>
      <c r="M995" s="162">
        <v>120</v>
      </c>
      <c r="N995" s="162">
        <f t="shared" si="101"/>
        <v>0</v>
      </c>
      <c r="O995" s="162">
        <f t="shared" si="99"/>
        <v>25.783333333333335</v>
      </c>
      <c r="P995" s="164">
        <f t="shared" si="100"/>
        <v>3094</v>
      </c>
      <c r="Q995" s="165">
        <f t="shared" si="96"/>
        <v>1326</v>
      </c>
    </row>
    <row r="996" spans="1:17" s="154" customFormat="1" ht="24">
      <c r="A996" s="231">
        <v>56401</v>
      </c>
      <c r="B996" s="181" t="s">
        <v>1602</v>
      </c>
      <c r="C996" s="166" t="s">
        <v>21</v>
      </c>
      <c r="D996" s="177" t="s">
        <v>1603</v>
      </c>
      <c r="E996" s="176" t="s">
        <v>1604</v>
      </c>
      <c r="F996" s="171">
        <v>10000</v>
      </c>
      <c r="G996" s="162">
        <v>30</v>
      </c>
      <c r="H996" s="163">
        <f t="shared" si="97"/>
        <v>3000</v>
      </c>
      <c r="I996" s="163">
        <f t="shared" si="98"/>
        <v>7000</v>
      </c>
      <c r="J996" s="162">
        <v>10</v>
      </c>
      <c r="K996" s="162">
        <v>10</v>
      </c>
      <c r="L996" s="162">
        <f t="shared" si="95"/>
        <v>120</v>
      </c>
      <c r="M996" s="162">
        <v>120</v>
      </c>
      <c r="N996" s="162">
        <f t="shared" si="101"/>
        <v>0</v>
      </c>
      <c r="O996" s="162">
        <f t="shared" si="99"/>
        <v>58.333333333333336</v>
      </c>
      <c r="P996" s="164">
        <f t="shared" si="100"/>
        <v>7000</v>
      </c>
      <c r="Q996" s="165">
        <f t="shared" si="96"/>
        <v>3000</v>
      </c>
    </row>
    <row r="997" spans="1:17" s="154" customFormat="1">
      <c r="A997" s="231">
        <v>56401</v>
      </c>
      <c r="B997" s="200" t="s">
        <v>1605</v>
      </c>
      <c r="C997" s="166" t="s">
        <v>21</v>
      </c>
      <c r="D997" s="200" t="s">
        <v>1606</v>
      </c>
      <c r="E997" s="198" t="s">
        <v>1607</v>
      </c>
      <c r="F997" s="199">
        <v>5152</v>
      </c>
      <c r="G997" s="162">
        <v>30</v>
      </c>
      <c r="H997" s="163">
        <f t="shared" si="97"/>
        <v>1545.6</v>
      </c>
      <c r="I997" s="163">
        <f t="shared" si="98"/>
        <v>3606.4</v>
      </c>
      <c r="J997" s="162">
        <v>10</v>
      </c>
      <c r="K997" s="162">
        <v>10</v>
      </c>
      <c r="L997" s="162">
        <f t="shared" si="95"/>
        <v>120</v>
      </c>
      <c r="M997" s="162">
        <v>120</v>
      </c>
      <c r="N997" s="162">
        <v>0</v>
      </c>
      <c r="O997" s="162">
        <f t="shared" si="99"/>
        <v>30.053333333333335</v>
      </c>
      <c r="P997" s="164">
        <f t="shared" si="100"/>
        <v>3606.4</v>
      </c>
      <c r="Q997" s="165">
        <f t="shared" si="96"/>
        <v>1545.6</v>
      </c>
    </row>
    <row r="998" spans="1:17" s="154" customFormat="1">
      <c r="A998" s="231">
        <v>56401</v>
      </c>
      <c r="B998" s="200" t="s">
        <v>1608</v>
      </c>
      <c r="C998" s="166" t="s">
        <v>21</v>
      </c>
      <c r="D998" s="200" t="s">
        <v>1606</v>
      </c>
      <c r="E998" s="198" t="s">
        <v>1607</v>
      </c>
      <c r="F998" s="199">
        <v>5152</v>
      </c>
      <c r="G998" s="162">
        <v>30</v>
      </c>
      <c r="H998" s="163">
        <f t="shared" si="97"/>
        <v>1545.6</v>
      </c>
      <c r="I998" s="163">
        <f t="shared" si="98"/>
        <v>3606.4</v>
      </c>
      <c r="J998" s="162">
        <v>10</v>
      </c>
      <c r="K998" s="162">
        <v>10</v>
      </c>
      <c r="L998" s="162">
        <f t="shared" si="95"/>
        <v>120</v>
      </c>
      <c r="M998" s="162">
        <v>120</v>
      </c>
      <c r="N998" s="162">
        <v>0</v>
      </c>
      <c r="O998" s="162">
        <f t="shared" si="99"/>
        <v>30.053333333333335</v>
      </c>
      <c r="P998" s="164">
        <f t="shared" si="100"/>
        <v>3606.4</v>
      </c>
      <c r="Q998" s="165">
        <f t="shared" si="96"/>
        <v>1545.6</v>
      </c>
    </row>
    <row r="999" spans="1:17" s="154" customFormat="1">
      <c r="A999" s="231">
        <v>56401</v>
      </c>
      <c r="B999" s="200" t="s">
        <v>1609</v>
      </c>
      <c r="C999" s="166" t="s">
        <v>21</v>
      </c>
      <c r="D999" s="200" t="s">
        <v>1606</v>
      </c>
      <c r="E999" s="198" t="s">
        <v>1610</v>
      </c>
      <c r="F999" s="199">
        <v>4322.8500000000004</v>
      </c>
      <c r="G999" s="162">
        <v>30</v>
      </c>
      <c r="H999" s="163">
        <f t="shared" si="97"/>
        <v>1296.855</v>
      </c>
      <c r="I999" s="163">
        <f t="shared" si="98"/>
        <v>3025.9950000000003</v>
      </c>
      <c r="J999" s="162">
        <v>10</v>
      </c>
      <c r="K999" s="162">
        <v>10</v>
      </c>
      <c r="L999" s="162">
        <f t="shared" si="95"/>
        <v>120</v>
      </c>
      <c r="M999" s="162">
        <v>120</v>
      </c>
      <c r="N999" s="162">
        <v>0</v>
      </c>
      <c r="O999" s="162">
        <f t="shared" si="99"/>
        <v>25.216625000000004</v>
      </c>
      <c r="P999" s="164">
        <f t="shared" si="100"/>
        <v>3025.9950000000003</v>
      </c>
      <c r="Q999" s="165">
        <f t="shared" si="96"/>
        <v>1296.855</v>
      </c>
    </row>
    <row r="1000" spans="1:17" s="154" customFormat="1">
      <c r="A1000" s="231">
        <v>56401</v>
      </c>
      <c r="B1000" s="200" t="s">
        <v>1611</v>
      </c>
      <c r="C1000" s="166" t="s">
        <v>21</v>
      </c>
      <c r="D1000" s="200" t="s">
        <v>1606</v>
      </c>
      <c r="E1000" s="198" t="s">
        <v>1610</v>
      </c>
      <c r="F1000" s="199">
        <v>4322.8500000000004</v>
      </c>
      <c r="G1000" s="162">
        <v>30</v>
      </c>
      <c r="H1000" s="163">
        <f t="shared" si="97"/>
        <v>1296.855</v>
      </c>
      <c r="I1000" s="163">
        <f t="shared" si="98"/>
        <v>3025.9950000000003</v>
      </c>
      <c r="J1000" s="162">
        <v>10</v>
      </c>
      <c r="K1000" s="162">
        <v>10</v>
      </c>
      <c r="L1000" s="162">
        <f t="shared" si="95"/>
        <v>120</v>
      </c>
      <c r="M1000" s="162">
        <v>120</v>
      </c>
      <c r="N1000" s="162">
        <v>0</v>
      </c>
      <c r="O1000" s="162">
        <f t="shared" si="99"/>
        <v>25.216625000000004</v>
      </c>
      <c r="P1000" s="164">
        <f t="shared" si="100"/>
        <v>3025.9950000000003</v>
      </c>
      <c r="Q1000" s="165">
        <f t="shared" si="96"/>
        <v>1296.855</v>
      </c>
    </row>
    <row r="1001" spans="1:17" s="154" customFormat="1">
      <c r="A1001" s="231">
        <v>56401</v>
      </c>
      <c r="B1001" s="200" t="s">
        <v>1612</v>
      </c>
      <c r="C1001" s="166" t="s">
        <v>21</v>
      </c>
      <c r="D1001" s="200" t="s">
        <v>1606</v>
      </c>
      <c r="E1001" s="198" t="s">
        <v>1610</v>
      </c>
      <c r="F1001" s="199">
        <v>4322.8500000000004</v>
      </c>
      <c r="G1001" s="162">
        <v>30</v>
      </c>
      <c r="H1001" s="163">
        <f t="shared" si="97"/>
        <v>1296.855</v>
      </c>
      <c r="I1001" s="163">
        <f t="shared" si="98"/>
        <v>3025.9950000000003</v>
      </c>
      <c r="J1001" s="162">
        <v>10</v>
      </c>
      <c r="K1001" s="162">
        <v>10</v>
      </c>
      <c r="L1001" s="162">
        <f t="shared" si="95"/>
        <v>120</v>
      </c>
      <c r="M1001" s="162">
        <v>120</v>
      </c>
      <c r="N1001" s="162">
        <v>0</v>
      </c>
      <c r="O1001" s="162">
        <f t="shared" si="99"/>
        <v>25.216625000000004</v>
      </c>
      <c r="P1001" s="164">
        <f t="shared" si="100"/>
        <v>3025.9950000000003</v>
      </c>
      <c r="Q1001" s="165">
        <f t="shared" si="96"/>
        <v>1296.855</v>
      </c>
    </row>
    <row r="1002" spans="1:17" s="154" customFormat="1">
      <c r="A1002" s="231">
        <v>56401</v>
      </c>
      <c r="B1002" s="200" t="s">
        <v>1613</v>
      </c>
      <c r="C1002" s="166" t="s">
        <v>21</v>
      </c>
      <c r="D1002" s="200" t="s">
        <v>1606</v>
      </c>
      <c r="E1002" s="198" t="s">
        <v>1610</v>
      </c>
      <c r="F1002" s="199">
        <v>4322.8500000000004</v>
      </c>
      <c r="G1002" s="162">
        <v>30</v>
      </c>
      <c r="H1002" s="163">
        <f t="shared" si="97"/>
        <v>1296.855</v>
      </c>
      <c r="I1002" s="163">
        <f t="shared" si="98"/>
        <v>3025.9950000000003</v>
      </c>
      <c r="J1002" s="162">
        <v>10</v>
      </c>
      <c r="K1002" s="162">
        <v>10</v>
      </c>
      <c r="L1002" s="162">
        <f t="shared" si="95"/>
        <v>120</v>
      </c>
      <c r="M1002" s="162">
        <v>120</v>
      </c>
      <c r="N1002" s="162">
        <v>0</v>
      </c>
      <c r="O1002" s="162">
        <f t="shared" si="99"/>
        <v>25.216625000000004</v>
      </c>
      <c r="P1002" s="164">
        <f t="shared" si="100"/>
        <v>3025.9950000000003</v>
      </c>
      <c r="Q1002" s="165">
        <f t="shared" si="96"/>
        <v>1296.855</v>
      </c>
    </row>
    <row r="1003" spans="1:17" s="154" customFormat="1">
      <c r="A1003" s="231">
        <v>56401</v>
      </c>
      <c r="B1003" s="200" t="s">
        <v>1614</v>
      </c>
      <c r="C1003" s="166" t="s">
        <v>21</v>
      </c>
      <c r="D1003" s="200" t="s">
        <v>1606</v>
      </c>
      <c r="E1003" s="198" t="s">
        <v>1610</v>
      </c>
      <c r="F1003" s="199">
        <v>4322.8500000000004</v>
      </c>
      <c r="G1003" s="162">
        <v>30</v>
      </c>
      <c r="H1003" s="163">
        <f t="shared" si="97"/>
        <v>1296.855</v>
      </c>
      <c r="I1003" s="163">
        <f t="shared" si="98"/>
        <v>3025.9950000000003</v>
      </c>
      <c r="J1003" s="162">
        <v>10</v>
      </c>
      <c r="K1003" s="162">
        <v>10</v>
      </c>
      <c r="L1003" s="162">
        <f t="shared" si="95"/>
        <v>120</v>
      </c>
      <c r="M1003" s="162">
        <v>120</v>
      </c>
      <c r="N1003" s="162">
        <v>0</v>
      </c>
      <c r="O1003" s="162">
        <f t="shared" si="99"/>
        <v>25.216625000000004</v>
      </c>
      <c r="P1003" s="164">
        <f t="shared" si="100"/>
        <v>3025.9950000000003</v>
      </c>
      <c r="Q1003" s="165">
        <f t="shared" si="96"/>
        <v>1296.855</v>
      </c>
    </row>
    <row r="1004" spans="1:17" s="154" customFormat="1">
      <c r="A1004" s="231">
        <v>56401</v>
      </c>
      <c r="B1004" s="200" t="s">
        <v>1615</v>
      </c>
      <c r="C1004" s="166" t="s">
        <v>21</v>
      </c>
      <c r="D1004" s="200" t="s">
        <v>1606</v>
      </c>
      <c r="E1004" s="198" t="s">
        <v>1610</v>
      </c>
      <c r="F1004" s="199">
        <v>4322.8500000000004</v>
      </c>
      <c r="G1004" s="162">
        <v>30</v>
      </c>
      <c r="H1004" s="163">
        <f t="shared" si="97"/>
        <v>1296.855</v>
      </c>
      <c r="I1004" s="163">
        <f t="shared" si="98"/>
        <v>3025.9950000000003</v>
      </c>
      <c r="J1004" s="162">
        <v>10</v>
      </c>
      <c r="K1004" s="162">
        <v>10</v>
      </c>
      <c r="L1004" s="162">
        <f t="shared" si="95"/>
        <v>120</v>
      </c>
      <c r="M1004" s="162">
        <v>120</v>
      </c>
      <c r="N1004" s="162">
        <v>0</v>
      </c>
      <c r="O1004" s="162">
        <f t="shared" si="99"/>
        <v>25.216625000000004</v>
      </c>
      <c r="P1004" s="164">
        <f t="shared" si="100"/>
        <v>3025.9950000000003</v>
      </c>
      <c r="Q1004" s="165">
        <f t="shared" si="96"/>
        <v>1296.855</v>
      </c>
    </row>
    <row r="1005" spans="1:17" s="154" customFormat="1">
      <c r="A1005" s="231">
        <v>56401</v>
      </c>
      <c r="B1005" s="200" t="s">
        <v>1616</v>
      </c>
      <c r="C1005" s="166" t="s">
        <v>21</v>
      </c>
      <c r="D1005" s="200" t="s">
        <v>1606</v>
      </c>
      <c r="E1005" s="198" t="s">
        <v>1610</v>
      </c>
      <c r="F1005" s="199">
        <v>4322.8500000000004</v>
      </c>
      <c r="G1005" s="162">
        <v>30</v>
      </c>
      <c r="H1005" s="163">
        <f t="shared" si="97"/>
        <v>1296.855</v>
      </c>
      <c r="I1005" s="163">
        <f t="shared" si="98"/>
        <v>3025.9950000000003</v>
      </c>
      <c r="J1005" s="162">
        <v>10</v>
      </c>
      <c r="K1005" s="162">
        <v>10</v>
      </c>
      <c r="L1005" s="162">
        <f t="shared" si="95"/>
        <v>120</v>
      </c>
      <c r="M1005" s="162">
        <v>120</v>
      </c>
      <c r="N1005" s="162">
        <v>0</v>
      </c>
      <c r="O1005" s="162">
        <f t="shared" si="99"/>
        <v>25.216625000000004</v>
      </c>
      <c r="P1005" s="164">
        <f t="shared" si="100"/>
        <v>3025.9950000000003</v>
      </c>
      <c r="Q1005" s="165">
        <f t="shared" si="96"/>
        <v>1296.855</v>
      </c>
    </row>
    <row r="1006" spans="1:17" s="154" customFormat="1">
      <c r="A1006" s="231">
        <v>56401</v>
      </c>
      <c r="B1006" s="200" t="s">
        <v>1617</v>
      </c>
      <c r="C1006" s="166" t="s">
        <v>21</v>
      </c>
      <c r="D1006" s="200" t="s">
        <v>1606</v>
      </c>
      <c r="E1006" s="198" t="s">
        <v>1610</v>
      </c>
      <c r="F1006" s="199">
        <v>4322.8500000000004</v>
      </c>
      <c r="G1006" s="162">
        <v>30</v>
      </c>
      <c r="H1006" s="163">
        <f t="shared" si="97"/>
        <v>1296.855</v>
      </c>
      <c r="I1006" s="163">
        <f t="shared" si="98"/>
        <v>3025.9950000000003</v>
      </c>
      <c r="J1006" s="162">
        <v>10</v>
      </c>
      <c r="K1006" s="162">
        <v>10</v>
      </c>
      <c r="L1006" s="162">
        <f t="shared" si="95"/>
        <v>120</v>
      </c>
      <c r="M1006" s="162">
        <v>120</v>
      </c>
      <c r="N1006" s="162">
        <v>0</v>
      </c>
      <c r="O1006" s="162">
        <f t="shared" si="99"/>
        <v>25.216625000000004</v>
      </c>
      <c r="P1006" s="164">
        <f t="shared" si="100"/>
        <v>3025.9950000000003</v>
      </c>
      <c r="Q1006" s="165">
        <f t="shared" si="96"/>
        <v>1296.855</v>
      </c>
    </row>
    <row r="1007" spans="1:17" s="154" customFormat="1">
      <c r="A1007" s="231">
        <v>56401</v>
      </c>
      <c r="B1007" s="200" t="s">
        <v>1618</v>
      </c>
      <c r="C1007" s="166" t="s">
        <v>21</v>
      </c>
      <c r="D1007" s="200" t="s">
        <v>1606</v>
      </c>
      <c r="E1007" s="198" t="s">
        <v>1610</v>
      </c>
      <c r="F1007" s="199">
        <v>4322.8500000000004</v>
      </c>
      <c r="G1007" s="162">
        <v>30</v>
      </c>
      <c r="H1007" s="163">
        <f t="shared" si="97"/>
        <v>1296.855</v>
      </c>
      <c r="I1007" s="163">
        <f t="shared" si="98"/>
        <v>3025.9950000000003</v>
      </c>
      <c r="J1007" s="162">
        <v>10</v>
      </c>
      <c r="K1007" s="162">
        <v>10</v>
      </c>
      <c r="L1007" s="162">
        <f t="shared" si="95"/>
        <v>120</v>
      </c>
      <c r="M1007" s="162">
        <v>120</v>
      </c>
      <c r="N1007" s="162">
        <v>0</v>
      </c>
      <c r="O1007" s="162">
        <f t="shared" si="99"/>
        <v>25.216625000000004</v>
      </c>
      <c r="P1007" s="164">
        <f t="shared" si="100"/>
        <v>3025.9950000000003</v>
      </c>
      <c r="Q1007" s="165">
        <f t="shared" si="96"/>
        <v>1296.855</v>
      </c>
    </row>
    <row r="1008" spans="1:17" s="154" customFormat="1">
      <c r="A1008" s="231">
        <v>56401</v>
      </c>
      <c r="B1008" s="200" t="s">
        <v>1619</v>
      </c>
      <c r="C1008" s="166" t="s">
        <v>21</v>
      </c>
      <c r="D1008" s="200" t="s">
        <v>1606</v>
      </c>
      <c r="E1008" s="198" t="s">
        <v>1610</v>
      </c>
      <c r="F1008" s="199">
        <v>4322.8500000000004</v>
      </c>
      <c r="G1008" s="162">
        <v>30</v>
      </c>
      <c r="H1008" s="163">
        <f t="shared" si="97"/>
        <v>1296.855</v>
      </c>
      <c r="I1008" s="163">
        <f t="shared" si="98"/>
        <v>3025.9950000000003</v>
      </c>
      <c r="J1008" s="162">
        <v>10</v>
      </c>
      <c r="K1008" s="162">
        <v>10</v>
      </c>
      <c r="L1008" s="162">
        <f t="shared" si="95"/>
        <v>120</v>
      </c>
      <c r="M1008" s="162">
        <v>120</v>
      </c>
      <c r="N1008" s="162">
        <v>0</v>
      </c>
      <c r="O1008" s="162">
        <f t="shared" si="99"/>
        <v>25.216625000000004</v>
      </c>
      <c r="P1008" s="164">
        <f t="shared" si="100"/>
        <v>3025.9950000000003</v>
      </c>
      <c r="Q1008" s="165">
        <f t="shared" si="96"/>
        <v>1296.855</v>
      </c>
    </row>
    <row r="1009" spans="1:17" s="154" customFormat="1">
      <c r="A1009" s="231">
        <v>56401</v>
      </c>
      <c r="B1009" s="197" t="s">
        <v>1620</v>
      </c>
      <c r="C1009" s="166" t="s">
        <v>21</v>
      </c>
      <c r="D1009" s="197" t="s">
        <v>22</v>
      </c>
      <c r="E1009" s="198" t="s">
        <v>1621</v>
      </c>
      <c r="F1009" s="199">
        <v>1</v>
      </c>
      <c r="G1009" s="162">
        <v>30</v>
      </c>
      <c r="H1009" s="163">
        <f t="shared" si="97"/>
        <v>0.3</v>
      </c>
      <c r="I1009" s="163">
        <f t="shared" si="98"/>
        <v>0.7</v>
      </c>
      <c r="J1009" s="162">
        <v>10</v>
      </c>
      <c r="K1009" s="162">
        <v>10</v>
      </c>
      <c r="L1009" s="162">
        <f t="shared" si="95"/>
        <v>120</v>
      </c>
      <c r="M1009" s="162">
        <v>120</v>
      </c>
      <c r="N1009" s="162">
        <v>0</v>
      </c>
      <c r="O1009" s="162">
        <f t="shared" si="99"/>
        <v>5.8333333333333327E-3</v>
      </c>
      <c r="P1009" s="164">
        <f t="shared" si="100"/>
        <v>0.7</v>
      </c>
      <c r="Q1009" s="165">
        <f t="shared" si="96"/>
        <v>0.30000000000000004</v>
      </c>
    </row>
    <row r="1010" spans="1:17" s="154" customFormat="1">
      <c r="A1010" s="231">
        <v>56401</v>
      </c>
      <c r="B1010" s="197" t="s">
        <v>1622</v>
      </c>
      <c r="C1010" s="166" t="s">
        <v>21</v>
      </c>
      <c r="D1010" s="197" t="s">
        <v>22</v>
      </c>
      <c r="E1010" s="198" t="s">
        <v>1621</v>
      </c>
      <c r="F1010" s="199">
        <v>1</v>
      </c>
      <c r="G1010" s="162">
        <v>30</v>
      </c>
      <c r="H1010" s="163">
        <f t="shared" si="97"/>
        <v>0.3</v>
      </c>
      <c r="I1010" s="163">
        <f t="shared" si="98"/>
        <v>0.7</v>
      </c>
      <c r="J1010" s="162">
        <v>10</v>
      </c>
      <c r="K1010" s="162">
        <v>10</v>
      </c>
      <c r="L1010" s="162">
        <f t="shared" si="95"/>
        <v>120</v>
      </c>
      <c r="M1010" s="162">
        <v>120</v>
      </c>
      <c r="N1010" s="162">
        <v>0</v>
      </c>
      <c r="O1010" s="162">
        <f t="shared" si="99"/>
        <v>5.8333333333333327E-3</v>
      </c>
      <c r="P1010" s="164">
        <f t="shared" si="100"/>
        <v>0.7</v>
      </c>
      <c r="Q1010" s="165">
        <f t="shared" si="96"/>
        <v>0.30000000000000004</v>
      </c>
    </row>
    <row r="1011" spans="1:17" s="154" customFormat="1">
      <c r="A1011" s="231">
        <v>56401</v>
      </c>
      <c r="B1011" s="200" t="s">
        <v>1623</v>
      </c>
      <c r="C1011" s="166" t="s">
        <v>21</v>
      </c>
      <c r="D1011" s="197" t="s">
        <v>22</v>
      </c>
      <c r="E1011" s="201" t="s">
        <v>1624</v>
      </c>
      <c r="F1011" s="199">
        <v>1104.46</v>
      </c>
      <c r="G1011" s="162">
        <v>30</v>
      </c>
      <c r="H1011" s="163">
        <f t="shared" si="97"/>
        <v>331.33800000000002</v>
      </c>
      <c r="I1011" s="163">
        <f t="shared" si="98"/>
        <v>773.12200000000007</v>
      </c>
      <c r="J1011" s="162">
        <v>10</v>
      </c>
      <c r="K1011" s="162">
        <v>10</v>
      </c>
      <c r="L1011" s="162">
        <f t="shared" si="95"/>
        <v>120</v>
      </c>
      <c r="M1011" s="162">
        <v>120</v>
      </c>
      <c r="N1011" s="162">
        <v>0</v>
      </c>
      <c r="O1011" s="162">
        <f t="shared" si="99"/>
        <v>6.442683333333334</v>
      </c>
      <c r="P1011" s="164">
        <f t="shared" si="100"/>
        <v>773.12200000000007</v>
      </c>
      <c r="Q1011" s="165">
        <f t="shared" si="96"/>
        <v>331.33799999999997</v>
      </c>
    </row>
    <row r="1012" spans="1:17" s="154" customFormat="1">
      <c r="A1012" s="233">
        <v>56501</v>
      </c>
      <c r="B1012" s="169" t="s">
        <v>1625</v>
      </c>
      <c r="C1012" s="166" t="s">
        <v>21</v>
      </c>
      <c r="D1012" s="169" t="s">
        <v>1626</v>
      </c>
      <c r="E1012" s="167" t="s">
        <v>1627</v>
      </c>
      <c r="F1012" s="168">
        <v>3143.17</v>
      </c>
      <c r="G1012" s="162">
        <v>30</v>
      </c>
      <c r="H1012" s="163">
        <f t="shared" si="97"/>
        <v>942.95100000000002</v>
      </c>
      <c r="I1012" s="163">
        <f t="shared" si="98"/>
        <v>2200.2190000000001</v>
      </c>
      <c r="J1012" s="162">
        <v>10</v>
      </c>
      <c r="K1012" s="162">
        <v>10</v>
      </c>
      <c r="L1012" s="162">
        <f t="shared" si="95"/>
        <v>120</v>
      </c>
      <c r="M1012" s="162">
        <v>120</v>
      </c>
      <c r="N1012" s="162">
        <v>0</v>
      </c>
      <c r="O1012" s="162">
        <f t="shared" si="99"/>
        <v>18.335158333333332</v>
      </c>
      <c r="P1012" s="164">
        <f t="shared" si="100"/>
        <v>2200.2190000000001</v>
      </c>
      <c r="Q1012" s="165">
        <f t="shared" si="96"/>
        <v>942.95100000000002</v>
      </c>
    </row>
    <row r="1013" spans="1:17" s="154" customFormat="1">
      <c r="A1013" s="233">
        <v>56501</v>
      </c>
      <c r="B1013" s="169" t="s">
        <v>1628</v>
      </c>
      <c r="C1013" s="166" t="s">
        <v>21</v>
      </c>
      <c r="D1013" s="169" t="s">
        <v>1629</v>
      </c>
      <c r="E1013" s="167" t="s">
        <v>1630</v>
      </c>
      <c r="F1013" s="168">
        <v>5043.68</v>
      </c>
      <c r="G1013" s="162">
        <v>30</v>
      </c>
      <c r="H1013" s="163">
        <f t="shared" si="97"/>
        <v>1513.104</v>
      </c>
      <c r="I1013" s="163">
        <f t="shared" si="98"/>
        <v>3530.576</v>
      </c>
      <c r="J1013" s="162">
        <v>10</v>
      </c>
      <c r="K1013" s="162">
        <v>10</v>
      </c>
      <c r="L1013" s="162">
        <f t="shared" si="95"/>
        <v>120</v>
      </c>
      <c r="M1013" s="162">
        <v>120</v>
      </c>
      <c r="N1013" s="162">
        <v>0</v>
      </c>
      <c r="O1013" s="162">
        <f t="shared" si="99"/>
        <v>29.421466666666667</v>
      </c>
      <c r="P1013" s="164">
        <f t="shared" si="100"/>
        <v>3530.576</v>
      </c>
      <c r="Q1013" s="165">
        <f t="shared" si="96"/>
        <v>1513.1040000000003</v>
      </c>
    </row>
    <row r="1014" spans="1:17" s="154" customFormat="1">
      <c r="A1014" s="233">
        <v>56501</v>
      </c>
      <c r="B1014" s="169" t="s">
        <v>1631</v>
      </c>
      <c r="C1014" s="166" t="s">
        <v>21</v>
      </c>
      <c r="D1014" s="169" t="s">
        <v>1629</v>
      </c>
      <c r="E1014" s="167" t="s">
        <v>1632</v>
      </c>
      <c r="F1014" s="168">
        <v>3429.58</v>
      </c>
      <c r="G1014" s="162">
        <v>30</v>
      </c>
      <c r="H1014" s="163">
        <f t="shared" si="97"/>
        <v>1028.874</v>
      </c>
      <c r="I1014" s="163">
        <f t="shared" si="98"/>
        <v>2400.7060000000001</v>
      </c>
      <c r="J1014" s="162">
        <v>10</v>
      </c>
      <c r="K1014" s="162">
        <v>10</v>
      </c>
      <c r="L1014" s="162">
        <f t="shared" si="95"/>
        <v>120</v>
      </c>
      <c r="M1014" s="162">
        <v>120</v>
      </c>
      <c r="N1014" s="162">
        <v>0</v>
      </c>
      <c r="O1014" s="162">
        <f t="shared" si="99"/>
        <v>20.005883333333333</v>
      </c>
      <c r="P1014" s="164">
        <f t="shared" si="100"/>
        <v>2400.7060000000001</v>
      </c>
      <c r="Q1014" s="165">
        <f t="shared" si="96"/>
        <v>1028.8739999999998</v>
      </c>
    </row>
    <row r="1015" spans="1:17" s="154" customFormat="1">
      <c r="A1015" s="233">
        <v>56501</v>
      </c>
      <c r="B1015" s="169" t="s">
        <v>1633</v>
      </c>
      <c r="C1015" s="166" t="s">
        <v>21</v>
      </c>
      <c r="D1015" s="166" t="s">
        <v>1634</v>
      </c>
      <c r="E1015" s="167" t="s">
        <v>1635</v>
      </c>
      <c r="F1015" s="168">
        <v>6169.91</v>
      </c>
      <c r="G1015" s="162">
        <v>30</v>
      </c>
      <c r="H1015" s="163">
        <f t="shared" si="97"/>
        <v>1850.973</v>
      </c>
      <c r="I1015" s="163">
        <f t="shared" si="98"/>
        <v>4318.9369999999999</v>
      </c>
      <c r="J1015" s="162">
        <v>10</v>
      </c>
      <c r="K1015" s="162">
        <v>10</v>
      </c>
      <c r="L1015" s="162">
        <f t="shared" si="95"/>
        <v>120</v>
      </c>
      <c r="M1015" s="162">
        <v>120</v>
      </c>
      <c r="N1015" s="162">
        <v>0</v>
      </c>
      <c r="O1015" s="162">
        <f t="shared" si="99"/>
        <v>35.991141666666664</v>
      </c>
      <c r="P1015" s="164">
        <f t="shared" si="100"/>
        <v>4318.9369999999999</v>
      </c>
      <c r="Q1015" s="165">
        <f t="shared" si="96"/>
        <v>1850.973</v>
      </c>
    </row>
    <row r="1016" spans="1:17" s="154" customFormat="1">
      <c r="A1016" s="233">
        <v>56501</v>
      </c>
      <c r="B1016" s="169" t="s">
        <v>1636</v>
      </c>
      <c r="C1016" s="166" t="s">
        <v>21</v>
      </c>
      <c r="D1016" s="166" t="s">
        <v>1634</v>
      </c>
      <c r="E1016" s="167" t="s">
        <v>1637</v>
      </c>
      <c r="F1016" s="168">
        <v>6169.91</v>
      </c>
      <c r="G1016" s="162">
        <v>30</v>
      </c>
      <c r="H1016" s="163">
        <f t="shared" si="97"/>
        <v>1850.973</v>
      </c>
      <c r="I1016" s="163">
        <f t="shared" si="98"/>
        <v>4318.9369999999999</v>
      </c>
      <c r="J1016" s="162">
        <v>10</v>
      </c>
      <c r="K1016" s="162">
        <v>10</v>
      </c>
      <c r="L1016" s="162">
        <f t="shared" si="95"/>
        <v>120</v>
      </c>
      <c r="M1016" s="162">
        <v>120</v>
      </c>
      <c r="N1016" s="162">
        <v>0</v>
      </c>
      <c r="O1016" s="162">
        <f t="shared" si="99"/>
        <v>35.991141666666664</v>
      </c>
      <c r="P1016" s="164">
        <f t="shared" si="100"/>
        <v>4318.9369999999999</v>
      </c>
      <c r="Q1016" s="165">
        <f t="shared" si="96"/>
        <v>1850.973</v>
      </c>
    </row>
    <row r="1017" spans="1:17" s="154" customFormat="1">
      <c r="A1017" s="233">
        <v>56501</v>
      </c>
      <c r="B1017" s="169" t="s">
        <v>1638</v>
      </c>
      <c r="C1017" s="166" t="s">
        <v>21</v>
      </c>
      <c r="D1017" s="197" t="s">
        <v>22</v>
      </c>
      <c r="E1017" s="167" t="s">
        <v>1639</v>
      </c>
      <c r="F1017" s="168">
        <v>362.5</v>
      </c>
      <c r="G1017" s="162">
        <v>30</v>
      </c>
      <c r="H1017" s="163">
        <f t="shared" si="97"/>
        <v>108.75</v>
      </c>
      <c r="I1017" s="163">
        <f t="shared" si="98"/>
        <v>253.75</v>
      </c>
      <c r="J1017" s="162">
        <v>10</v>
      </c>
      <c r="K1017" s="162">
        <v>10</v>
      </c>
      <c r="L1017" s="162">
        <f t="shared" si="95"/>
        <v>120</v>
      </c>
      <c r="M1017" s="162">
        <v>120</v>
      </c>
      <c r="N1017" s="162">
        <v>0</v>
      </c>
      <c r="O1017" s="162">
        <f t="shared" si="99"/>
        <v>2.1145833333333335</v>
      </c>
      <c r="P1017" s="164">
        <f t="shared" si="100"/>
        <v>253.75000000000003</v>
      </c>
      <c r="Q1017" s="165">
        <f t="shared" si="96"/>
        <v>108.74999999999997</v>
      </c>
    </row>
    <row r="1018" spans="1:17" s="154" customFormat="1">
      <c r="A1018" s="233">
        <v>56501</v>
      </c>
      <c r="B1018" s="169" t="s">
        <v>1640</v>
      </c>
      <c r="C1018" s="166" t="s">
        <v>21</v>
      </c>
      <c r="D1018" s="169" t="s">
        <v>1641</v>
      </c>
      <c r="E1018" s="167" t="s">
        <v>1639</v>
      </c>
      <c r="F1018" s="168">
        <v>362.5</v>
      </c>
      <c r="G1018" s="162">
        <v>30</v>
      </c>
      <c r="H1018" s="163">
        <f t="shared" si="97"/>
        <v>108.75</v>
      </c>
      <c r="I1018" s="163">
        <f t="shared" si="98"/>
        <v>253.75</v>
      </c>
      <c r="J1018" s="162">
        <v>10</v>
      </c>
      <c r="K1018" s="162">
        <v>10</v>
      </c>
      <c r="L1018" s="162">
        <f t="shared" si="95"/>
        <v>120</v>
      </c>
      <c r="M1018" s="162">
        <v>120</v>
      </c>
      <c r="N1018" s="162">
        <v>0</v>
      </c>
      <c r="O1018" s="162">
        <f t="shared" si="99"/>
        <v>2.1145833333333335</v>
      </c>
      <c r="P1018" s="164">
        <f t="shared" si="100"/>
        <v>253.75000000000003</v>
      </c>
      <c r="Q1018" s="165">
        <f t="shared" si="96"/>
        <v>108.74999999999997</v>
      </c>
    </row>
    <row r="1019" spans="1:17" s="154" customFormat="1">
      <c r="A1019" s="233">
        <v>56501</v>
      </c>
      <c r="B1019" s="169" t="s">
        <v>1642</v>
      </c>
      <c r="C1019" s="166" t="s">
        <v>21</v>
      </c>
      <c r="D1019" s="169" t="s">
        <v>1643</v>
      </c>
      <c r="E1019" s="167" t="s">
        <v>1635</v>
      </c>
      <c r="F1019" s="168">
        <v>5681</v>
      </c>
      <c r="G1019" s="162">
        <v>30</v>
      </c>
      <c r="H1019" s="163">
        <f t="shared" si="97"/>
        <v>1704.3</v>
      </c>
      <c r="I1019" s="163">
        <f t="shared" si="98"/>
        <v>3976.7</v>
      </c>
      <c r="J1019" s="162">
        <v>10</v>
      </c>
      <c r="K1019" s="162">
        <v>10</v>
      </c>
      <c r="L1019" s="162">
        <f t="shared" si="95"/>
        <v>120</v>
      </c>
      <c r="M1019" s="162">
        <v>120</v>
      </c>
      <c r="N1019" s="162">
        <v>0</v>
      </c>
      <c r="O1019" s="162">
        <f t="shared" si="99"/>
        <v>33.139166666666668</v>
      </c>
      <c r="P1019" s="164">
        <f t="shared" si="100"/>
        <v>3976.7000000000003</v>
      </c>
      <c r="Q1019" s="165">
        <f t="shared" si="96"/>
        <v>1704.2999999999997</v>
      </c>
    </row>
    <row r="1020" spans="1:17" s="154" customFormat="1">
      <c r="A1020" s="233">
        <v>56501</v>
      </c>
      <c r="B1020" s="169" t="s">
        <v>1644</v>
      </c>
      <c r="C1020" s="166" t="s">
        <v>21</v>
      </c>
      <c r="D1020" s="169" t="s">
        <v>1645</v>
      </c>
      <c r="E1020" s="167" t="s">
        <v>1646</v>
      </c>
      <c r="F1020" s="168">
        <v>10315.92</v>
      </c>
      <c r="G1020" s="162">
        <v>30</v>
      </c>
      <c r="H1020" s="163">
        <f t="shared" si="97"/>
        <v>3094.7759999999998</v>
      </c>
      <c r="I1020" s="163">
        <f t="shared" si="98"/>
        <v>7221.1440000000002</v>
      </c>
      <c r="J1020" s="162">
        <v>10</v>
      </c>
      <c r="K1020" s="162">
        <v>10</v>
      </c>
      <c r="L1020" s="162">
        <f t="shared" si="95"/>
        <v>120</v>
      </c>
      <c r="M1020" s="162">
        <v>120</v>
      </c>
      <c r="N1020" s="162">
        <v>0</v>
      </c>
      <c r="O1020" s="162">
        <f t="shared" si="99"/>
        <v>60.176200000000001</v>
      </c>
      <c r="P1020" s="164">
        <f t="shared" si="100"/>
        <v>7221.1440000000002</v>
      </c>
      <c r="Q1020" s="165">
        <f t="shared" si="96"/>
        <v>3094.7759999999998</v>
      </c>
    </row>
    <row r="1021" spans="1:17" s="154" customFormat="1">
      <c r="A1021" s="233">
        <v>56501</v>
      </c>
      <c r="B1021" s="169" t="s">
        <v>1647</v>
      </c>
      <c r="C1021" s="166" t="s">
        <v>21</v>
      </c>
      <c r="D1021" s="197" t="s">
        <v>22</v>
      </c>
      <c r="E1021" s="167" t="s">
        <v>1648</v>
      </c>
      <c r="F1021" s="168">
        <v>1075</v>
      </c>
      <c r="G1021" s="162">
        <v>30</v>
      </c>
      <c r="H1021" s="163">
        <f t="shared" si="97"/>
        <v>322.5</v>
      </c>
      <c r="I1021" s="163">
        <f t="shared" si="98"/>
        <v>752.5</v>
      </c>
      <c r="J1021" s="162">
        <v>10</v>
      </c>
      <c r="K1021" s="162">
        <v>10</v>
      </c>
      <c r="L1021" s="162">
        <f t="shared" si="95"/>
        <v>120</v>
      </c>
      <c r="M1021" s="162">
        <v>120</v>
      </c>
      <c r="N1021" s="162">
        <v>0</v>
      </c>
      <c r="O1021" s="162">
        <f t="shared" si="99"/>
        <v>6.270833333333333</v>
      </c>
      <c r="P1021" s="164">
        <f t="shared" si="100"/>
        <v>752.5</v>
      </c>
      <c r="Q1021" s="165">
        <f t="shared" si="96"/>
        <v>322.5</v>
      </c>
    </row>
    <row r="1022" spans="1:17" s="154" customFormat="1">
      <c r="A1022" s="233">
        <v>56501</v>
      </c>
      <c r="B1022" s="177" t="s">
        <v>1649</v>
      </c>
      <c r="C1022" s="166" t="s">
        <v>21</v>
      </c>
      <c r="D1022" s="177" t="s">
        <v>1650</v>
      </c>
      <c r="E1022" s="176" t="s">
        <v>1651</v>
      </c>
      <c r="F1022" s="168">
        <v>5800</v>
      </c>
      <c r="G1022" s="162">
        <v>30</v>
      </c>
      <c r="H1022" s="163">
        <f t="shared" si="97"/>
        <v>1740</v>
      </c>
      <c r="I1022" s="163">
        <f t="shared" si="98"/>
        <v>4060</v>
      </c>
      <c r="J1022" s="162">
        <v>10</v>
      </c>
      <c r="K1022" s="162">
        <v>10</v>
      </c>
      <c r="L1022" s="162">
        <f t="shared" si="95"/>
        <v>120</v>
      </c>
      <c r="M1022" s="162">
        <v>120</v>
      </c>
      <c r="N1022" s="162">
        <v>0</v>
      </c>
      <c r="O1022" s="162">
        <f t="shared" si="99"/>
        <v>33.833333333333336</v>
      </c>
      <c r="P1022" s="164">
        <f t="shared" si="100"/>
        <v>4060.0000000000005</v>
      </c>
      <c r="Q1022" s="165">
        <f t="shared" si="96"/>
        <v>1739.9999999999995</v>
      </c>
    </row>
    <row r="1023" spans="1:17" s="154" customFormat="1">
      <c r="A1023" s="233">
        <v>56501</v>
      </c>
      <c r="B1023" s="177" t="s">
        <v>1652</v>
      </c>
      <c r="C1023" s="166" t="s">
        <v>21</v>
      </c>
      <c r="D1023" s="177" t="s">
        <v>1650</v>
      </c>
      <c r="E1023" s="176" t="s">
        <v>1653</v>
      </c>
      <c r="F1023" s="168">
        <v>5800</v>
      </c>
      <c r="G1023" s="162">
        <v>30</v>
      </c>
      <c r="H1023" s="163">
        <f t="shared" si="97"/>
        <v>1740</v>
      </c>
      <c r="I1023" s="163">
        <f t="shared" si="98"/>
        <v>4060</v>
      </c>
      <c r="J1023" s="162">
        <v>10</v>
      </c>
      <c r="K1023" s="162">
        <v>10</v>
      </c>
      <c r="L1023" s="162">
        <f t="shared" si="95"/>
        <v>120</v>
      </c>
      <c r="M1023" s="162">
        <v>120</v>
      </c>
      <c r="N1023" s="162">
        <v>0</v>
      </c>
      <c r="O1023" s="162">
        <f t="shared" si="99"/>
        <v>33.833333333333336</v>
      </c>
      <c r="P1023" s="164">
        <f t="shared" si="100"/>
        <v>4060.0000000000005</v>
      </c>
      <c r="Q1023" s="165">
        <f t="shared" si="96"/>
        <v>1739.9999999999995</v>
      </c>
    </row>
    <row r="1024" spans="1:17" s="154" customFormat="1">
      <c r="A1024" s="233">
        <v>56501</v>
      </c>
      <c r="B1024" s="177" t="s">
        <v>1654</v>
      </c>
      <c r="C1024" s="166" t="s">
        <v>21</v>
      </c>
      <c r="D1024" s="177" t="s">
        <v>1650</v>
      </c>
      <c r="E1024" s="176" t="s">
        <v>1655</v>
      </c>
      <c r="F1024" s="168">
        <v>5800</v>
      </c>
      <c r="G1024" s="162">
        <v>30</v>
      </c>
      <c r="H1024" s="163">
        <f t="shared" si="97"/>
        <v>1740</v>
      </c>
      <c r="I1024" s="163">
        <f t="shared" si="98"/>
        <v>4060</v>
      </c>
      <c r="J1024" s="162">
        <v>10</v>
      </c>
      <c r="K1024" s="162">
        <v>10</v>
      </c>
      <c r="L1024" s="162">
        <f t="shared" si="95"/>
        <v>120</v>
      </c>
      <c r="M1024" s="162">
        <v>120</v>
      </c>
      <c r="N1024" s="162">
        <v>0</v>
      </c>
      <c r="O1024" s="162">
        <f t="shared" si="99"/>
        <v>33.833333333333336</v>
      </c>
      <c r="P1024" s="164">
        <f t="shared" si="100"/>
        <v>4060.0000000000005</v>
      </c>
      <c r="Q1024" s="165">
        <f t="shared" si="96"/>
        <v>1739.9999999999995</v>
      </c>
    </row>
    <row r="1025" spans="1:17" s="154" customFormat="1">
      <c r="A1025" s="233">
        <v>56501</v>
      </c>
      <c r="B1025" s="177" t="s">
        <v>1656</v>
      </c>
      <c r="C1025" s="166" t="s">
        <v>21</v>
      </c>
      <c r="D1025" s="177" t="s">
        <v>1650</v>
      </c>
      <c r="E1025" s="176" t="s">
        <v>1657</v>
      </c>
      <c r="F1025" s="168">
        <v>5800</v>
      </c>
      <c r="G1025" s="162">
        <v>30</v>
      </c>
      <c r="H1025" s="163">
        <f t="shared" si="97"/>
        <v>1740</v>
      </c>
      <c r="I1025" s="163">
        <f t="shared" si="98"/>
        <v>4060</v>
      </c>
      <c r="J1025" s="162">
        <v>10</v>
      </c>
      <c r="K1025" s="162">
        <v>10</v>
      </c>
      <c r="L1025" s="162">
        <f t="shared" si="95"/>
        <v>120</v>
      </c>
      <c r="M1025" s="162">
        <v>120</v>
      </c>
      <c r="N1025" s="162">
        <v>0</v>
      </c>
      <c r="O1025" s="162">
        <f t="shared" si="99"/>
        <v>33.833333333333336</v>
      </c>
      <c r="P1025" s="164">
        <f t="shared" si="100"/>
        <v>4060.0000000000005</v>
      </c>
      <c r="Q1025" s="165">
        <f t="shared" si="96"/>
        <v>1739.9999999999995</v>
      </c>
    </row>
    <row r="1026" spans="1:17" s="154" customFormat="1">
      <c r="A1026" s="233">
        <v>56501</v>
      </c>
      <c r="B1026" s="177" t="s">
        <v>1658</v>
      </c>
      <c r="C1026" s="166" t="s">
        <v>21</v>
      </c>
      <c r="D1026" s="177" t="s">
        <v>1650</v>
      </c>
      <c r="E1026" s="176" t="s">
        <v>1659</v>
      </c>
      <c r="F1026" s="168">
        <v>5800</v>
      </c>
      <c r="G1026" s="162">
        <v>30</v>
      </c>
      <c r="H1026" s="163">
        <f t="shared" si="97"/>
        <v>1740</v>
      </c>
      <c r="I1026" s="163">
        <f t="shared" si="98"/>
        <v>4060</v>
      </c>
      <c r="J1026" s="162">
        <v>10</v>
      </c>
      <c r="K1026" s="162">
        <v>10</v>
      </c>
      <c r="L1026" s="162">
        <f t="shared" si="95"/>
        <v>120</v>
      </c>
      <c r="M1026" s="162">
        <v>120</v>
      </c>
      <c r="N1026" s="162">
        <v>0</v>
      </c>
      <c r="O1026" s="162">
        <f t="shared" si="99"/>
        <v>33.833333333333336</v>
      </c>
      <c r="P1026" s="164">
        <f t="shared" si="100"/>
        <v>4060.0000000000005</v>
      </c>
      <c r="Q1026" s="165">
        <f t="shared" si="96"/>
        <v>1739.9999999999995</v>
      </c>
    </row>
    <row r="1027" spans="1:17" s="154" customFormat="1">
      <c r="A1027" s="233">
        <v>56501</v>
      </c>
      <c r="B1027" s="177" t="s">
        <v>1660</v>
      </c>
      <c r="C1027" s="166" t="s">
        <v>21</v>
      </c>
      <c r="D1027" s="177" t="s">
        <v>1650</v>
      </c>
      <c r="E1027" s="176" t="s">
        <v>1659</v>
      </c>
      <c r="F1027" s="168">
        <v>5800</v>
      </c>
      <c r="G1027" s="162">
        <v>30</v>
      </c>
      <c r="H1027" s="163">
        <f t="shared" si="97"/>
        <v>1740</v>
      </c>
      <c r="I1027" s="163">
        <f t="shared" si="98"/>
        <v>4060</v>
      </c>
      <c r="J1027" s="162">
        <v>10</v>
      </c>
      <c r="K1027" s="162">
        <v>10</v>
      </c>
      <c r="L1027" s="162">
        <f t="shared" si="95"/>
        <v>120</v>
      </c>
      <c r="M1027" s="162">
        <v>120</v>
      </c>
      <c r="N1027" s="162">
        <v>0</v>
      </c>
      <c r="O1027" s="162">
        <f t="shared" si="99"/>
        <v>33.833333333333336</v>
      </c>
      <c r="P1027" s="164">
        <f t="shared" si="100"/>
        <v>4060.0000000000005</v>
      </c>
      <c r="Q1027" s="165">
        <f t="shared" si="96"/>
        <v>1739.9999999999995</v>
      </c>
    </row>
    <row r="1028" spans="1:17" s="154" customFormat="1">
      <c r="A1028" s="233">
        <v>56501</v>
      </c>
      <c r="B1028" s="177" t="s">
        <v>1661</v>
      </c>
      <c r="C1028" s="166" t="s">
        <v>21</v>
      </c>
      <c r="D1028" s="177" t="s">
        <v>1650</v>
      </c>
      <c r="E1028" s="176" t="s">
        <v>1659</v>
      </c>
      <c r="F1028" s="168">
        <v>5800</v>
      </c>
      <c r="G1028" s="162">
        <v>30</v>
      </c>
      <c r="H1028" s="163">
        <f t="shared" si="97"/>
        <v>1740</v>
      </c>
      <c r="I1028" s="163">
        <f t="shared" si="98"/>
        <v>4060</v>
      </c>
      <c r="J1028" s="162">
        <v>10</v>
      </c>
      <c r="K1028" s="162">
        <v>10</v>
      </c>
      <c r="L1028" s="162">
        <f t="shared" si="95"/>
        <v>120</v>
      </c>
      <c r="M1028" s="162">
        <v>120</v>
      </c>
      <c r="N1028" s="162">
        <v>0</v>
      </c>
      <c r="O1028" s="162">
        <f t="shared" si="99"/>
        <v>33.833333333333336</v>
      </c>
      <c r="P1028" s="164">
        <f t="shared" si="100"/>
        <v>4060.0000000000005</v>
      </c>
      <c r="Q1028" s="165">
        <f t="shared" si="96"/>
        <v>1739.9999999999995</v>
      </c>
    </row>
    <row r="1029" spans="1:17" s="154" customFormat="1">
      <c r="A1029" s="233">
        <v>56501</v>
      </c>
      <c r="B1029" s="177" t="s">
        <v>1662</v>
      </c>
      <c r="C1029" s="166" t="s">
        <v>21</v>
      </c>
      <c r="D1029" s="177" t="s">
        <v>1650</v>
      </c>
      <c r="E1029" s="176" t="s">
        <v>1659</v>
      </c>
      <c r="F1029" s="168">
        <v>5800</v>
      </c>
      <c r="G1029" s="162">
        <v>30</v>
      </c>
      <c r="H1029" s="163">
        <f t="shared" si="97"/>
        <v>1740</v>
      </c>
      <c r="I1029" s="163">
        <f t="shared" si="98"/>
        <v>4060</v>
      </c>
      <c r="J1029" s="162">
        <v>10</v>
      </c>
      <c r="K1029" s="162">
        <v>10</v>
      </c>
      <c r="L1029" s="162">
        <f t="shared" si="95"/>
        <v>120</v>
      </c>
      <c r="M1029" s="162">
        <v>120</v>
      </c>
      <c r="N1029" s="162">
        <v>0</v>
      </c>
      <c r="O1029" s="162">
        <f t="shared" si="99"/>
        <v>33.833333333333336</v>
      </c>
      <c r="P1029" s="164">
        <f t="shared" si="100"/>
        <v>4060.0000000000005</v>
      </c>
      <c r="Q1029" s="165">
        <f t="shared" si="96"/>
        <v>1739.9999999999995</v>
      </c>
    </row>
    <row r="1030" spans="1:17" s="154" customFormat="1">
      <c r="A1030" s="233">
        <v>56501</v>
      </c>
      <c r="B1030" s="177" t="s">
        <v>1663</v>
      </c>
      <c r="C1030" s="166" t="s">
        <v>21</v>
      </c>
      <c r="D1030" s="177" t="s">
        <v>1664</v>
      </c>
      <c r="E1030" s="176" t="s">
        <v>1665</v>
      </c>
      <c r="F1030" s="171">
        <v>3602.4</v>
      </c>
      <c r="G1030" s="162">
        <v>30</v>
      </c>
      <c r="H1030" s="163">
        <f t="shared" si="97"/>
        <v>1080.72</v>
      </c>
      <c r="I1030" s="163">
        <f t="shared" si="98"/>
        <v>2521.6800000000003</v>
      </c>
      <c r="J1030" s="162">
        <v>10</v>
      </c>
      <c r="K1030" s="162">
        <v>10</v>
      </c>
      <c r="L1030" s="162">
        <f t="shared" si="95"/>
        <v>120</v>
      </c>
      <c r="M1030" s="162">
        <v>120</v>
      </c>
      <c r="N1030" s="162">
        <v>0</v>
      </c>
      <c r="O1030" s="162">
        <f t="shared" si="99"/>
        <v>21.014000000000003</v>
      </c>
      <c r="P1030" s="164">
        <f t="shared" si="100"/>
        <v>2521.6800000000003</v>
      </c>
      <c r="Q1030" s="165">
        <f t="shared" si="96"/>
        <v>1080.7199999999998</v>
      </c>
    </row>
    <row r="1031" spans="1:17" s="154" customFormat="1">
      <c r="A1031" s="233">
        <v>56501</v>
      </c>
      <c r="B1031" s="177" t="s">
        <v>1666</v>
      </c>
      <c r="C1031" s="166" t="s">
        <v>21</v>
      </c>
      <c r="D1031" s="177" t="s">
        <v>1664</v>
      </c>
      <c r="E1031" s="176" t="s">
        <v>1667</v>
      </c>
      <c r="F1031" s="171">
        <v>3602.4</v>
      </c>
      <c r="G1031" s="162">
        <v>30</v>
      </c>
      <c r="H1031" s="163">
        <f t="shared" si="97"/>
        <v>1080.72</v>
      </c>
      <c r="I1031" s="163">
        <f t="shared" si="98"/>
        <v>2521.6800000000003</v>
      </c>
      <c r="J1031" s="162">
        <v>10</v>
      </c>
      <c r="K1031" s="162">
        <v>10</v>
      </c>
      <c r="L1031" s="162">
        <f t="shared" si="95"/>
        <v>120</v>
      </c>
      <c r="M1031" s="162">
        <v>120</v>
      </c>
      <c r="N1031" s="162">
        <v>0</v>
      </c>
      <c r="O1031" s="162">
        <f t="shared" si="99"/>
        <v>21.014000000000003</v>
      </c>
      <c r="P1031" s="164">
        <f t="shared" si="100"/>
        <v>2521.6800000000003</v>
      </c>
      <c r="Q1031" s="165">
        <f t="shared" si="96"/>
        <v>1080.7199999999998</v>
      </c>
    </row>
    <row r="1032" spans="1:17" s="154" customFormat="1">
      <c r="A1032" s="233">
        <v>56501</v>
      </c>
      <c r="B1032" s="177" t="s">
        <v>1668</v>
      </c>
      <c r="C1032" s="166" t="s">
        <v>21</v>
      </c>
      <c r="D1032" s="177" t="s">
        <v>1664</v>
      </c>
      <c r="E1032" s="176" t="s">
        <v>1665</v>
      </c>
      <c r="F1032" s="171">
        <v>3602.4</v>
      </c>
      <c r="G1032" s="162">
        <v>30</v>
      </c>
      <c r="H1032" s="163">
        <f t="shared" si="97"/>
        <v>1080.72</v>
      </c>
      <c r="I1032" s="163">
        <f t="shared" si="98"/>
        <v>2521.6800000000003</v>
      </c>
      <c r="J1032" s="162">
        <v>10</v>
      </c>
      <c r="K1032" s="162">
        <v>10</v>
      </c>
      <c r="L1032" s="162">
        <f t="shared" si="95"/>
        <v>120</v>
      </c>
      <c r="M1032" s="162">
        <v>120</v>
      </c>
      <c r="N1032" s="162">
        <v>0</v>
      </c>
      <c r="O1032" s="162">
        <f t="shared" si="99"/>
        <v>21.014000000000003</v>
      </c>
      <c r="P1032" s="164">
        <f t="shared" si="100"/>
        <v>2521.6800000000003</v>
      </c>
      <c r="Q1032" s="165">
        <f t="shared" si="96"/>
        <v>1080.7199999999998</v>
      </c>
    </row>
    <row r="1033" spans="1:17" s="154" customFormat="1">
      <c r="A1033" s="233">
        <v>56501</v>
      </c>
      <c r="B1033" s="177" t="s">
        <v>1669</v>
      </c>
      <c r="C1033" s="166" t="s">
        <v>21</v>
      </c>
      <c r="D1033" s="177" t="s">
        <v>1664</v>
      </c>
      <c r="E1033" s="176" t="s">
        <v>1667</v>
      </c>
      <c r="F1033" s="171">
        <v>3602.4</v>
      </c>
      <c r="G1033" s="162">
        <v>30</v>
      </c>
      <c r="H1033" s="163">
        <f t="shared" si="97"/>
        <v>1080.72</v>
      </c>
      <c r="I1033" s="163">
        <f t="shared" si="98"/>
        <v>2521.6800000000003</v>
      </c>
      <c r="J1033" s="162">
        <v>10</v>
      </c>
      <c r="K1033" s="162">
        <v>10</v>
      </c>
      <c r="L1033" s="162">
        <f t="shared" si="95"/>
        <v>120</v>
      </c>
      <c r="M1033" s="162">
        <v>120</v>
      </c>
      <c r="N1033" s="162">
        <v>0</v>
      </c>
      <c r="O1033" s="162">
        <f t="shared" si="99"/>
        <v>21.014000000000003</v>
      </c>
      <c r="P1033" s="164">
        <f t="shared" si="100"/>
        <v>2521.6800000000003</v>
      </c>
      <c r="Q1033" s="165">
        <f t="shared" si="96"/>
        <v>1080.7199999999998</v>
      </c>
    </row>
    <row r="1034" spans="1:17" s="154" customFormat="1" ht="24">
      <c r="A1034" s="233">
        <v>56501</v>
      </c>
      <c r="B1034" s="180" t="s">
        <v>1670</v>
      </c>
      <c r="C1034" s="166" t="s">
        <v>21</v>
      </c>
      <c r="D1034" s="169" t="s">
        <v>1671</v>
      </c>
      <c r="E1034" s="167" t="s">
        <v>1672</v>
      </c>
      <c r="F1034" s="168">
        <v>23353.1</v>
      </c>
      <c r="G1034" s="162">
        <v>30</v>
      </c>
      <c r="H1034" s="163">
        <f t="shared" si="97"/>
        <v>7005.9299999999994</v>
      </c>
      <c r="I1034" s="163">
        <f t="shared" si="98"/>
        <v>16347.169999999998</v>
      </c>
      <c r="J1034" s="162">
        <v>10</v>
      </c>
      <c r="K1034" s="162">
        <v>10</v>
      </c>
      <c r="L1034" s="162">
        <f t="shared" si="95"/>
        <v>120</v>
      </c>
      <c r="M1034" s="162">
        <v>120</v>
      </c>
      <c r="N1034" s="162">
        <v>0</v>
      </c>
      <c r="O1034" s="162">
        <f t="shared" si="99"/>
        <v>136.22641666666667</v>
      </c>
      <c r="P1034" s="164">
        <f t="shared" si="100"/>
        <v>16347.17</v>
      </c>
      <c r="Q1034" s="165">
        <f t="shared" si="96"/>
        <v>7005.9299999999985</v>
      </c>
    </row>
    <row r="1035" spans="1:17" s="154" customFormat="1">
      <c r="A1035" s="233">
        <v>56501</v>
      </c>
      <c r="B1035" s="200" t="s">
        <v>1673</v>
      </c>
      <c r="C1035" s="166" t="s">
        <v>21</v>
      </c>
      <c r="D1035" s="197" t="s">
        <v>22</v>
      </c>
      <c r="E1035" s="198" t="s">
        <v>1674</v>
      </c>
      <c r="F1035" s="199">
        <v>615.4</v>
      </c>
      <c r="G1035" s="162">
        <v>30</v>
      </c>
      <c r="H1035" s="163">
        <f t="shared" si="97"/>
        <v>184.61999999999998</v>
      </c>
      <c r="I1035" s="163">
        <f t="shared" si="98"/>
        <v>430.78</v>
      </c>
      <c r="J1035" s="162">
        <v>10</v>
      </c>
      <c r="K1035" s="162">
        <v>10</v>
      </c>
      <c r="L1035" s="162">
        <f t="shared" si="95"/>
        <v>120</v>
      </c>
      <c r="M1035" s="162">
        <v>120</v>
      </c>
      <c r="N1035" s="162">
        <v>0</v>
      </c>
      <c r="O1035" s="162">
        <f t="shared" si="99"/>
        <v>3.589833333333333</v>
      </c>
      <c r="P1035" s="164">
        <f t="shared" si="100"/>
        <v>430.78</v>
      </c>
      <c r="Q1035" s="165">
        <f t="shared" si="96"/>
        <v>184.62</v>
      </c>
    </row>
    <row r="1036" spans="1:17" s="154" customFormat="1">
      <c r="A1036" s="234">
        <v>56601</v>
      </c>
      <c r="B1036" s="166" t="s">
        <v>1675</v>
      </c>
      <c r="C1036" s="166" t="s">
        <v>21</v>
      </c>
      <c r="D1036" s="166" t="s">
        <v>1676</v>
      </c>
      <c r="E1036" s="167" t="s">
        <v>1677</v>
      </c>
      <c r="F1036" s="168">
        <v>442.75</v>
      </c>
      <c r="G1036" s="162">
        <v>30</v>
      </c>
      <c r="H1036" s="163">
        <f t="shared" si="97"/>
        <v>132.82499999999999</v>
      </c>
      <c r="I1036" s="163">
        <f t="shared" si="98"/>
        <v>309.92500000000001</v>
      </c>
      <c r="J1036" s="162">
        <v>10</v>
      </c>
      <c r="K1036" s="162">
        <v>10</v>
      </c>
      <c r="L1036" s="162">
        <f t="shared" ref="L1036:L1100" si="102">J1036*12</f>
        <v>120</v>
      </c>
      <c r="M1036" s="162">
        <v>120</v>
      </c>
      <c r="N1036" s="162">
        <v>0</v>
      </c>
      <c r="O1036" s="162">
        <f t="shared" si="99"/>
        <v>2.5827083333333336</v>
      </c>
      <c r="P1036" s="164">
        <f t="shared" si="100"/>
        <v>309.92500000000001</v>
      </c>
      <c r="Q1036" s="165">
        <f t="shared" ref="Q1036:Q1100" si="103">F1036-P1036</f>
        <v>132.82499999999999</v>
      </c>
    </row>
    <row r="1037" spans="1:17" s="154" customFormat="1">
      <c r="A1037" s="234">
        <v>56601</v>
      </c>
      <c r="B1037" s="169" t="s">
        <v>1678</v>
      </c>
      <c r="C1037" s="166" t="s">
        <v>21</v>
      </c>
      <c r="D1037" s="166" t="s">
        <v>1676</v>
      </c>
      <c r="E1037" s="167" t="s">
        <v>1677</v>
      </c>
      <c r="F1037" s="168">
        <v>442.75</v>
      </c>
      <c r="G1037" s="162">
        <v>30</v>
      </c>
      <c r="H1037" s="163">
        <f t="shared" ref="H1037:H1101" si="104">F1037*G1037%</f>
        <v>132.82499999999999</v>
      </c>
      <c r="I1037" s="163">
        <f t="shared" ref="I1037:I1101" si="105">F1037-H1037</f>
        <v>309.92500000000001</v>
      </c>
      <c r="J1037" s="162">
        <v>10</v>
      </c>
      <c r="K1037" s="162">
        <v>10</v>
      </c>
      <c r="L1037" s="162">
        <f t="shared" si="102"/>
        <v>120</v>
      </c>
      <c r="M1037" s="162">
        <v>120</v>
      </c>
      <c r="N1037" s="162">
        <v>0</v>
      </c>
      <c r="O1037" s="162">
        <f t="shared" ref="O1037:O1101" si="106">I1037/L1037</f>
        <v>2.5827083333333336</v>
      </c>
      <c r="P1037" s="164">
        <f t="shared" ref="P1037:P1101" si="107">O1037*M1037</f>
        <v>309.92500000000001</v>
      </c>
      <c r="Q1037" s="165">
        <f t="shared" si="103"/>
        <v>132.82499999999999</v>
      </c>
    </row>
    <row r="1038" spans="1:17" s="154" customFormat="1">
      <c r="A1038" s="234">
        <v>56601</v>
      </c>
      <c r="B1038" s="169" t="s">
        <v>1679</v>
      </c>
      <c r="C1038" s="166" t="s">
        <v>21</v>
      </c>
      <c r="D1038" s="169" t="s">
        <v>143</v>
      </c>
      <c r="E1038" s="182" t="s">
        <v>1677</v>
      </c>
      <c r="F1038" s="168">
        <v>235.75</v>
      </c>
      <c r="G1038" s="162">
        <v>30</v>
      </c>
      <c r="H1038" s="163">
        <f t="shared" si="104"/>
        <v>70.724999999999994</v>
      </c>
      <c r="I1038" s="163">
        <f t="shared" si="105"/>
        <v>165.02500000000001</v>
      </c>
      <c r="J1038" s="162">
        <v>10</v>
      </c>
      <c r="K1038" s="162">
        <v>10</v>
      </c>
      <c r="L1038" s="162">
        <f t="shared" si="102"/>
        <v>120</v>
      </c>
      <c r="M1038" s="162">
        <v>120</v>
      </c>
      <c r="N1038" s="162">
        <v>0</v>
      </c>
      <c r="O1038" s="162">
        <f t="shared" si="106"/>
        <v>1.3752083333333334</v>
      </c>
      <c r="P1038" s="164">
        <f t="shared" si="107"/>
        <v>165.02500000000001</v>
      </c>
      <c r="Q1038" s="165">
        <f t="shared" si="103"/>
        <v>70.724999999999994</v>
      </c>
    </row>
    <row r="1039" spans="1:17" s="154" customFormat="1">
      <c r="A1039" s="234">
        <v>56601</v>
      </c>
      <c r="B1039" s="169" t="s">
        <v>1680</v>
      </c>
      <c r="C1039" s="166" t="s">
        <v>21</v>
      </c>
      <c r="D1039" s="169" t="s">
        <v>143</v>
      </c>
      <c r="E1039" s="182" t="s">
        <v>1677</v>
      </c>
      <c r="F1039" s="168">
        <v>235.75</v>
      </c>
      <c r="G1039" s="162">
        <v>30</v>
      </c>
      <c r="H1039" s="163">
        <f t="shared" si="104"/>
        <v>70.724999999999994</v>
      </c>
      <c r="I1039" s="163">
        <f t="shared" si="105"/>
        <v>165.02500000000001</v>
      </c>
      <c r="J1039" s="162">
        <v>10</v>
      </c>
      <c r="K1039" s="162">
        <v>10</v>
      </c>
      <c r="L1039" s="162">
        <f t="shared" si="102"/>
        <v>120</v>
      </c>
      <c r="M1039" s="162">
        <v>120</v>
      </c>
      <c r="N1039" s="162">
        <v>0</v>
      </c>
      <c r="O1039" s="162">
        <f t="shared" si="106"/>
        <v>1.3752083333333334</v>
      </c>
      <c r="P1039" s="164">
        <f t="shared" si="107"/>
        <v>165.02500000000001</v>
      </c>
      <c r="Q1039" s="165">
        <f t="shared" si="103"/>
        <v>70.724999999999994</v>
      </c>
    </row>
    <row r="1040" spans="1:17" s="154" customFormat="1">
      <c r="A1040" s="234">
        <v>56601</v>
      </c>
      <c r="B1040" s="169" t="s">
        <v>1681</v>
      </c>
      <c r="C1040" s="166" t="s">
        <v>21</v>
      </c>
      <c r="D1040" s="166" t="s">
        <v>171</v>
      </c>
      <c r="E1040" s="167" t="s">
        <v>1677</v>
      </c>
      <c r="F1040" s="168">
        <v>247.25</v>
      </c>
      <c r="G1040" s="162">
        <v>30</v>
      </c>
      <c r="H1040" s="163">
        <f t="shared" si="104"/>
        <v>74.174999999999997</v>
      </c>
      <c r="I1040" s="163">
        <f t="shared" si="105"/>
        <v>173.07499999999999</v>
      </c>
      <c r="J1040" s="162">
        <v>10</v>
      </c>
      <c r="K1040" s="162">
        <v>10</v>
      </c>
      <c r="L1040" s="162">
        <f t="shared" si="102"/>
        <v>120</v>
      </c>
      <c r="M1040" s="162">
        <v>120</v>
      </c>
      <c r="N1040" s="162">
        <v>0</v>
      </c>
      <c r="O1040" s="162">
        <f t="shared" si="106"/>
        <v>1.4422916666666665</v>
      </c>
      <c r="P1040" s="164">
        <f t="shared" si="107"/>
        <v>173.07499999999999</v>
      </c>
      <c r="Q1040" s="165">
        <f t="shared" si="103"/>
        <v>74.175000000000011</v>
      </c>
    </row>
    <row r="1041" spans="1:17" s="154" customFormat="1">
      <c r="A1041" s="234">
        <v>56601</v>
      </c>
      <c r="B1041" s="166" t="s">
        <v>1682</v>
      </c>
      <c r="C1041" s="166" t="s">
        <v>21</v>
      </c>
      <c r="D1041" s="166" t="s">
        <v>1683</v>
      </c>
      <c r="E1041" s="167" t="s">
        <v>1677</v>
      </c>
      <c r="F1041" s="168">
        <v>236.76</v>
      </c>
      <c r="G1041" s="162">
        <v>30</v>
      </c>
      <c r="H1041" s="163">
        <f t="shared" si="104"/>
        <v>71.027999999999992</v>
      </c>
      <c r="I1041" s="163">
        <f t="shared" si="105"/>
        <v>165.732</v>
      </c>
      <c r="J1041" s="162">
        <v>10</v>
      </c>
      <c r="K1041" s="162">
        <v>10</v>
      </c>
      <c r="L1041" s="162">
        <f t="shared" si="102"/>
        <v>120</v>
      </c>
      <c r="M1041" s="162">
        <v>120</v>
      </c>
      <c r="N1041" s="162">
        <v>0</v>
      </c>
      <c r="O1041" s="162">
        <f t="shared" si="106"/>
        <v>1.3811</v>
      </c>
      <c r="P1041" s="164">
        <f t="shared" si="107"/>
        <v>165.732</v>
      </c>
      <c r="Q1041" s="165">
        <f t="shared" si="103"/>
        <v>71.027999999999992</v>
      </c>
    </row>
    <row r="1042" spans="1:17" s="154" customFormat="1">
      <c r="A1042" s="234">
        <v>56601</v>
      </c>
      <c r="B1042" s="166" t="s">
        <v>1684</v>
      </c>
      <c r="C1042" s="166" t="s">
        <v>21</v>
      </c>
      <c r="D1042" s="166" t="s">
        <v>1685</v>
      </c>
      <c r="E1042" s="167" t="s">
        <v>1677</v>
      </c>
      <c r="F1042" s="168">
        <v>180</v>
      </c>
      <c r="G1042" s="162">
        <v>30</v>
      </c>
      <c r="H1042" s="163">
        <f t="shared" si="104"/>
        <v>54</v>
      </c>
      <c r="I1042" s="163">
        <f t="shared" si="105"/>
        <v>126</v>
      </c>
      <c r="J1042" s="162">
        <v>10</v>
      </c>
      <c r="K1042" s="162">
        <v>10</v>
      </c>
      <c r="L1042" s="162">
        <f t="shared" si="102"/>
        <v>120</v>
      </c>
      <c r="M1042" s="162">
        <v>120</v>
      </c>
      <c r="N1042" s="162">
        <v>0</v>
      </c>
      <c r="O1042" s="162">
        <f t="shared" si="106"/>
        <v>1.05</v>
      </c>
      <c r="P1042" s="164">
        <f t="shared" si="107"/>
        <v>126</v>
      </c>
      <c r="Q1042" s="165">
        <f t="shared" si="103"/>
        <v>54</v>
      </c>
    </row>
    <row r="1043" spans="1:17" s="154" customFormat="1">
      <c r="A1043" s="234">
        <v>56601</v>
      </c>
      <c r="B1043" s="166" t="s">
        <v>1686</v>
      </c>
      <c r="C1043" s="166" t="s">
        <v>21</v>
      </c>
      <c r="D1043" s="166" t="s">
        <v>1685</v>
      </c>
      <c r="E1043" s="167" t="s">
        <v>1677</v>
      </c>
      <c r="F1043" s="168">
        <v>180</v>
      </c>
      <c r="G1043" s="162">
        <v>30</v>
      </c>
      <c r="H1043" s="163">
        <f t="shared" si="104"/>
        <v>54</v>
      </c>
      <c r="I1043" s="163">
        <f t="shared" si="105"/>
        <v>126</v>
      </c>
      <c r="J1043" s="162">
        <v>10</v>
      </c>
      <c r="K1043" s="162">
        <v>10</v>
      </c>
      <c r="L1043" s="162">
        <f t="shared" si="102"/>
        <v>120</v>
      </c>
      <c r="M1043" s="162">
        <v>120</v>
      </c>
      <c r="N1043" s="162">
        <v>0</v>
      </c>
      <c r="O1043" s="162">
        <f t="shared" si="106"/>
        <v>1.05</v>
      </c>
      <c r="P1043" s="164">
        <f t="shared" si="107"/>
        <v>126</v>
      </c>
      <c r="Q1043" s="165">
        <f t="shared" si="103"/>
        <v>54</v>
      </c>
    </row>
    <row r="1044" spans="1:17" s="154" customFormat="1">
      <c r="A1044" s="234">
        <v>56601</v>
      </c>
      <c r="B1044" s="169" t="s">
        <v>1687</v>
      </c>
      <c r="C1044" s="166" t="s">
        <v>21</v>
      </c>
      <c r="D1044" s="169" t="s">
        <v>1688</v>
      </c>
      <c r="E1044" s="182" t="s">
        <v>1677</v>
      </c>
      <c r="F1044" s="168">
        <v>216.95</v>
      </c>
      <c r="G1044" s="162">
        <v>30</v>
      </c>
      <c r="H1044" s="163">
        <f t="shared" si="104"/>
        <v>65.084999999999994</v>
      </c>
      <c r="I1044" s="163">
        <f t="shared" si="105"/>
        <v>151.86500000000001</v>
      </c>
      <c r="J1044" s="162">
        <v>10</v>
      </c>
      <c r="K1044" s="162">
        <v>10</v>
      </c>
      <c r="L1044" s="162">
        <f t="shared" si="102"/>
        <v>120</v>
      </c>
      <c r="M1044" s="162">
        <v>120</v>
      </c>
      <c r="N1044" s="162">
        <v>0</v>
      </c>
      <c r="O1044" s="162">
        <f t="shared" si="106"/>
        <v>1.2655416666666668</v>
      </c>
      <c r="P1044" s="164">
        <f t="shared" si="107"/>
        <v>151.86500000000001</v>
      </c>
      <c r="Q1044" s="165">
        <f t="shared" si="103"/>
        <v>65.08499999999998</v>
      </c>
    </row>
    <row r="1045" spans="1:17" s="154" customFormat="1">
      <c r="A1045" s="234">
        <v>56601</v>
      </c>
      <c r="B1045" s="169" t="s">
        <v>1689</v>
      </c>
      <c r="C1045" s="166" t="s">
        <v>21</v>
      </c>
      <c r="D1045" s="169" t="s">
        <v>1688</v>
      </c>
      <c r="E1045" s="182" t="s">
        <v>1677</v>
      </c>
      <c r="F1045" s="168">
        <v>216.95</v>
      </c>
      <c r="G1045" s="162">
        <v>30</v>
      </c>
      <c r="H1045" s="163">
        <f t="shared" si="104"/>
        <v>65.084999999999994</v>
      </c>
      <c r="I1045" s="163">
        <f t="shared" si="105"/>
        <v>151.86500000000001</v>
      </c>
      <c r="J1045" s="162">
        <v>10</v>
      </c>
      <c r="K1045" s="162">
        <v>10</v>
      </c>
      <c r="L1045" s="162">
        <f t="shared" si="102"/>
        <v>120</v>
      </c>
      <c r="M1045" s="162">
        <v>120</v>
      </c>
      <c r="N1045" s="162">
        <v>0</v>
      </c>
      <c r="O1045" s="162">
        <f t="shared" si="106"/>
        <v>1.2655416666666668</v>
      </c>
      <c r="P1045" s="164">
        <f t="shared" si="107"/>
        <v>151.86500000000001</v>
      </c>
      <c r="Q1045" s="165">
        <f t="shared" si="103"/>
        <v>65.08499999999998</v>
      </c>
    </row>
    <row r="1046" spans="1:17" s="154" customFormat="1">
      <c r="A1046" s="234">
        <v>56601</v>
      </c>
      <c r="B1046" s="169" t="s">
        <v>1690</v>
      </c>
      <c r="C1046" s="166" t="s">
        <v>21</v>
      </c>
      <c r="D1046" s="169" t="s">
        <v>1688</v>
      </c>
      <c r="E1046" s="182" t="s">
        <v>1677</v>
      </c>
      <c r="F1046" s="168">
        <v>216.95</v>
      </c>
      <c r="G1046" s="162">
        <v>30</v>
      </c>
      <c r="H1046" s="163">
        <f t="shared" si="104"/>
        <v>65.084999999999994</v>
      </c>
      <c r="I1046" s="163">
        <f t="shared" si="105"/>
        <v>151.86500000000001</v>
      </c>
      <c r="J1046" s="162">
        <v>10</v>
      </c>
      <c r="K1046" s="162">
        <v>10</v>
      </c>
      <c r="L1046" s="162">
        <f t="shared" si="102"/>
        <v>120</v>
      </c>
      <c r="M1046" s="162">
        <v>120</v>
      </c>
      <c r="N1046" s="162">
        <v>0</v>
      </c>
      <c r="O1046" s="162">
        <f t="shared" si="106"/>
        <v>1.2655416666666668</v>
      </c>
      <c r="P1046" s="164">
        <f t="shared" si="107"/>
        <v>151.86500000000001</v>
      </c>
      <c r="Q1046" s="165">
        <f t="shared" si="103"/>
        <v>65.08499999999998</v>
      </c>
    </row>
    <row r="1047" spans="1:17" s="154" customFormat="1">
      <c r="A1047" s="234">
        <v>56601</v>
      </c>
      <c r="B1047" s="166" t="s">
        <v>1691</v>
      </c>
      <c r="C1047" s="166" t="s">
        <v>21</v>
      </c>
      <c r="D1047" s="166" t="s">
        <v>1692</v>
      </c>
      <c r="E1047" s="167" t="s">
        <v>1677</v>
      </c>
      <c r="F1047" s="168">
        <v>245</v>
      </c>
      <c r="G1047" s="162">
        <v>30</v>
      </c>
      <c r="H1047" s="163">
        <f t="shared" si="104"/>
        <v>73.5</v>
      </c>
      <c r="I1047" s="163">
        <f t="shared" si="105"/>
        <v>171.5</v>
      </c>
      <c r="J1047" s="162">
        <v>10</v>
      </c>
      <c r="K1047" s="162">
        <v>10</v>
      </c>
      <c r="L1047" s="162">
        <f t="shared" si="102"/>
        <v>120</v>
      </c>
      <c r="M1047" s="162">
        <v>120</v>
      </c>
      <c r="N1047" s="162">
        <v>0</v>
      </c>
      <c r="O1047" s="162">
        <f t="shared" si="106"/>
        <v>1.4291666666666667</v>
      </c>
      <c r="P1047" s="164">
        <f t="shared" si="107"/>
        <v>171.5</v>
      </c>
      <c r="Q1047" s="165">
        <f t="shared" si="103"/>
        <v>73.5</v>
      </c>
    </row>
    <row r="1048" spans="1:17" s="154" customFormat="1">
      <c r="A1048" s="234">
        <v>56601</v>
      </c>
      <c r="B1048" s="166" t="s">
        <v>1693</v>
      </c>
      <c r="C1048" s="166" t="s">
        <v>21</v>
      </c>
      <c r="D1048" s="166" t="s">
        <v>1694</v>
      </c>
      <c r="E1048" s="167" t="s">
        <v>1695</v>
      </c>
      <c r="F1048" s="168">
        <v>1327.56</v>
      </c>
      <c r="G1048" s="162">
        <v>30</v>
      </c>
      <c r="H1048" s="163">
        <f t="shared" si="104"/>
        <v>398.26799999999997</v>
      </c>
      <c r="I1048" s="163">
        <f t="shared" si="105"/>
        <v>929.29199999999992</v>
      </c>
      <c r="J1048" s="162">
        <v>10</v>
      </c>
      <c r="K1048" s="162">
        <v>10</v>
      </c>
      <c r="L1048" s="162">
        <f t="shared" si="102"/>
        <v>120</v>
      </c>
      <c r="M1048" s="162">
        <v>120</v>
      </c>
      <c r="N1048" s="162">
        <v>0</v>
      </c>
      <c r="O1048" s="162">
        <f t="shared" si="106"/>
        <v>7.7440999999999995</v>
      </c>
      <c r="P1048" s="164">
        <f t="shared" si="107"/>
        <v>929.29199999999992</v>
      </c>
      <c r="Q1048" s="165">
        <f t="shared" si="103"/>
        <v>398.26800000000003</v>
      </c>
    </row>
    <row r="1049" spans="1:17" s="154" customFormat="1">
      <c r="A1049" s="234">
        <v>56601</v>
      </c>
      <c r="B1049" s="166" t="s">
        <v>1696</v>
      </c>
      <c r="C1049" s="166" t="s">
        <v>21</v>
      </c>
      <c r="D1049" s="166" t="s">
        <v>1697</v>
      </c>
      <c r="E1049" s="167" t="s">
        <v>1695</v>
      </c>
      <c r="F1049" s="168">
        <v>1403.53</v>
      </c>
      <c r="G1049" s="162">
        <v>30</v>
      </c>
      <c r="H1049" s="163">
        <f t="shared" si="104"/>
        <v>421.05899999999997</v>
      </c>
      <c r="I1049" s="163">
        <f t="shared" si="105"/>
        <v>982.471</v>
      </c>
      <c r="J1049" s="162">
        <v>10</v>
      </c>
      <c r="K1049" s="162">
        <v>10</v>
      </c>
      <c r="L1049" s="162">
        <f t="shared" si="102"/>
        <v>120</v>
      </c>
      <c r="M1049" s="162">
        <v>120</v>
      </c>
      <c r="N1049" s="162">
        <v>0</v>
      </c>
      <c r="O1049" s="162">
        <f t="shared" si="106"/>
        <v>8.1872583333333342</v>
      </c>
      <c r="P1049" s="164">
        <f t="shared" si="107"/>
        <v>982.47100000000012</v>
      </c>
      <c r="Q1049" s="165">
        <f t="shared" si="103"/>
        <v>421.05899999999986</v>
      </c>
    </row>
    <row r="1050" spans="1:17" s="154" customFormat="1">
      <c r="A1050" s="234">
        <v>56601</v>
      </c>
      <c r="B1050" s="166" t="s">
        <v>1698</v>
      </c>
      <c r="C1050" s="166" t="s">
        <v>21</v>
      </c>
      <c r="D1050" s="166" t="s">
        <v>1699</v>
      </c>
      <c r="E1050" s="167" t="s">
        <v>1700</v>
      </c>
      <c r="F1050" s="168">
        <v>1448</v>
      </c>
      <c r="G1050" s="162">
        <v>30</v>
      </c>
      <c r="H1050" s="163">
        <f t="shared" si="104"/>
        <v>434.4</v>
      </c>
      <c r="I1050" s="163">
        <f t="shared" si="105"/>
        <v>1013.6</v>
      </c>
      <c r="J1050" s="162">
        <v>10</v>
      </c>
      <c r="K1050" s="162">
        <v>10</v>
      </c>
      <c r="L1050" s="162">
        <f t="shared" si="102"/>
        <v>120</v>
      </c>
      <c r="M1050" s="162">
        <v>120</v>
      </c>
      <c r="N1050" s="162">
        <v>0</v>
      </c>
      <c r="O1050" s="162">
        <f t="shared" si="106"/>
        <v>8.4466666666666672</v>
      </c>
      <c r="P1050" s="164">
        <f t="shared" si="107"/>
        <v>1013.6</v>
      </c>
      <c r="Q1050" s="165">
        <f t="shared" si="103"/>
        <v>434.4</v>
      </c>
    </row>
    <row r="1051" spans="1:17" s="154" customFormat="1" ht="24">
      <c r="A1051" s="234">
        <v>56601</v>
      </c>
      <c r="B1051" s="177" t="s">
        <v>1701</v>
      </c>
      <c r="C1051" s="166" t="s">
        <v>21</v>
      </c>
      <c r="D1051" s="185" t="s">
        <v>1702</v>
      </c>
      <c r="E1051" s="186" t="s">
        <v>1703</v>
      </c>
      <c r="F1051" s="171">
        <v>1250</v>
      </c>
      <c r="G1051" s="162">
        <v>30</v>
      </c>
      <c r="H1051" s="163">
        <f t="shared" si="104"/>
        <v>375</v>
      </c>
      <c r="I1051" s="163">
        <f t="shared" si="105"/>
        <v>875</v>
      </c>
      <c r="J1051" s="162">
        <v>10</v>
      </c>
      <c r="K1051" s="162">
        <v>10</v>
      </c>
      <c r="L1051" s="162">
        <f t="shared" si="102"/>
        <v>120</v>
      </c>
      <c r="M1051" s="162">
        <v>120</v>
      </c>
      <c r="N1051" s="162">
        <v>0</v>
      </c>
      <c r="O1051" s="162">
        <f t="shared" si="106"/>
        <v>7.291666666666667</v>
      </c>
      <c r="P1051" s="164">
        <f t="shared" si="107"/>
        <v>875</v>
      </c>
      <c r="Q1051" s="165">
        <f t="shared" si="103"/>
        <v>375</v>
      </c>
    </row>
    <row r="1052" spans="1:17" s="154" customFormat="1" ht="24">
      <c r="A1052" s="234">
        <v>56601</v>
      </c>
      <c r="B1052" s="177" t="s">
        <v>1704</v>
      </c>
      <c r="C1052" s="166" t="s">
        <v>21</v>
      </c>
      <c r="D1052" s="185" t="s">
        <v>1702</v>
      </c>
      <c r="E1052" s="186" t="s">
        <v>1703</v>
      </c>
      <c r="F1052" s="171">
        <v>1250</v>
      </c>
      <c r="G1052" s="162">
        <v>30</v>
      </c>
      <c r="H1052" s="163">
        <f t="shared" si="104"/>
        <v>375</v>
      </c>
      <c r="I1052" s="163">
        <f t="shared" si="105"/>
        <v>875</v>
      </c>
      <c r="J1052" s="162">
        <v>10</v>
      </c>
      <c r="K1052" s="162">
        <v>10</v>
      </c>
      <c r="L1052" s="162">
        <f t="shared" si="102"/>
        <v>120</v>
      </c>
      <c r="M1052" s="162">
        <v>120</v>
      </c>
      <c r="N1052" s="162">
        <v>0</v>
      </c>
      <c r="O1052" s="162">
        <f t="shared" si="106"/>
        <v>7.291666666666667</v>
      </c>
      <c r="P1052" s="164">
        <f t="shared" si="107"/>
        <v>875</v>
      </c>
      <c r="Q1052" s="165">
        <f t="shared" si="103"/>
        <v>375</v>
      </c>
    </row>
    <row r="1053" spans="1:17" s="154" customFormat="1">
      <c r="A1053" s="234">
        <v>56601</v>
      </c>
      <c r="B1053" s="174" t="s">
        <v>1705</v>
      </c>
      <c r="C1053" s="166" t="s">
        <v>21</v>
      </c>
      <c r="D1053" s="174" t="s">
        <v>1706</v>
      </c>
      <c r="E1053" s="170" t="s">
        <v>1707</v>
      </c>
      <c r="F1053" s="183">
        <v>3016.8</v>
      </c>
      <c r="G1053" s="162">
        <v>30</v>
      </c>
      <c r="H1053" s="163">
        <f t="shared" si="104"/>
        <v>905.04000000000008</v>
      </c>
      <c r="I1053" s="163">
        <f t="shared" si="105"/>
        <v>2111.7600000000002</v>
      </c>
      <c r="J1053" s="162">
        <v>10</v>
      </c>
      <c r="K1053" s="162">
        <v>10</v>
      </c>
      <c r="L1053" s="162">
        <f t="shared" si="102"/>
        <v>120</v>
      </c>
      <c r="M1053" s="162">
        <v>120</v>
      </c>
      <c r="N1053" s="162">
        <v>0</v>
      </c>
      <c r="O1053" s="162">
        <f t="shared" si="106"/>
        <v>17.598000000000003</v>
      </c>
      <c r="P1053" s="164">
        <f t="shared" si="107"/>
        <v>2111.7600000000002</v>
      </c>
      <c r="Q1053" s="165">
        <f t="shared" si="103"/>
        <v>905.04</v>
      </c>
    </row>
    <row r="1054" spans="1:17" s="154" customFormat="1" ht="24">
      <c r="A1054" s="234">
        <v>56601</v>
      </c>
      <c r="B1054" s="176" t="s">
        <v>1708</v>
      </c>
      <c r="C1054" s="166" t="s">
        <v>21</v>
      </c>
      <c r="D1054" s="202" t="s">
        <v>1709</v>
      </c>
      <c r="E1054" s="176" t="s">
        <v>1710</v>
      </c>
      <c r="F1054" s="203">
        <v>8592</v>
      </c>
      <c r="G1054" s="162">
        <v>30</v>
      </c>
      <c r="H1054" s="163">
        <f t="shared" si="104"/>
        <v>2577.6</v>
      </c>
      <c r="I1054" s="163">
        <f t="shared" si="105"/>
        <v>6014.4</v>
      </c>
      <c r="J1054" s="162">
        <v>10</v>
      </c>
      <c r="K1054" s="162">
        <v>10</v>
      </c>
      <c r="L1054" s="162">
        <f t="shared" si="102"/>
        <v>120</v>
      </c>
      <c r="M1054" s="162">
        <v>120</v>
      </c>
      <c r="N1054" s="162">
        <v>0</v>
      </c>
      <c r="O1054" s="162">
        <f t="shared" si="106"/>
        <v>50.12</v>
      </c>
      <c r="P1054" s="164">
        <f t="shared" si="107"/>
        <v>6014.4</v>
      </c>
      <c r="Q1054" s="165">
        <f t="shared" si="103"/>
        <v>2577.6000000000004</v>
      </c>
    </row>
    <row r="1055" spans="1:17" s="154" customFormat="1">
      <c r="A1055" s="234">
        <v>56601</v>
      </c>
      <c r="B1055" s="200" t="s">
        <v>1711</v>
      </c>
      <c r="C1055" s="166" t="s">
        <v>21</v>
      </c>
      <c r="D1055" s="197" t="s">
        <v>1712</v>
      </c>
      <c r="E1055" s="198" t="s">
        <v>1713</v>
      </c>
      <c r="F1055" s="199">
        <v>437</v>
      </c>
      <c r="G1055" s="162">
        <v>30</v>
      </c>
      <c r="H1055" s="163">
        <f t="shared" si="104"/>
        <v>131.1</v>
      </c>
      <c r="I1055" s="163">
        <f t="shared" si="105"/>
        <v>305.89999999999998</v>
      </c>
      <c r="J1055" s="162">
        <v>10</v>
      </c>
      <c r="K1055" s="162">
        <v>10</v>
      </c>
      <c r="L1055" s="162">
        <f t="shared" si="102"/>
        <v>120</v>
      </c>
      <c r="M1055" s="162">
        <v>120</v>
      </c>
      <c r="N1055" s="162">
        <v>0</v>
      </c>
      <c r="O1055" s="162">
        <f t="shared" si="106"/>
        <v>2.5491666666666664</v>
      </c>
      <c r="P1055" s="164">
        <f t="shared" si="107"/>
        <v>305.89999999999998</v>
      </c>
      <c r="Q1055" s="165">
        <f t="shared" si="103"/>
        <v>131.10000000000002</v>
      </c>
    </row>
    <row r="1056" spans="1:17" s="154" customFormat="1">
      <c r="A1056" s="234">
        <v>56601</v>
      </c>
      <c r="B1056" s="200" t="s">
        <v>1714</v>
      </c>
      <c r="C1056" s="166" t="s">
        <v>21</v>
      </c>
      <c r="D1056" s="197" t="s">
        <v>782</v>
      </c>
      <c r="E1056" s="198" t="s">
        <v>1715</v>
      </c>
      <c r="F1056" s="199">
        <v>9883</v>
      </c>
      <c r="G1056" s="162">
        <v>30</v>
      </c>
      <c r="H1056" s="163">
        <f t="shared" si="104"/>
        <v>2964.9</v>
      </c>
      <c r="I1056" s="163">
        <f t="shared" si="105"/>
        <v>6918.1</v>
      </c>
      <c r="J1056" s="162">
        <v>10</v>
      </c>
      <c r="K1056" s="162">
        <v>10</v>
      </c>
      <c r="L1056" s="162">
        <f t="shared" si="102"/>
        <v>120</v>
      </c>
      <c r="M1056" s="162">
        <v>120</v>
      </c>
      <c r="N1056" s="162">
        <v>0</v>
      </c>
      <c r="O1056" s="162">
        <f t="shared" si="106"/>
        <v>57.650833333333338</v>
      </c>
      <c r="P1056" s="164">
        <f t="shared" si="107"/>
        <v>6918.1</v>
      </c>
      <c r="Q1056" s="165">
        <f t="shared" si="103"/>
        <v>2964.8999999999996</v>
      </c>
    </row>
    <row r="1057" spans="1:17" s="154" customFormat="1">
      <c r="A1057" s="234">
        <v>56601</v>
      </c>
      <c r="B1057" s="200" t="s">
        <v>1716</v>
      </c>
      <c r="C1057" s="166" t="s">
        <v>21</v>
      </c>
      <c r="D1057" s="197" t="s">
        <v>1717</v>
      </c>
      <c r="E1057" s="198" t="s">
        <v>1718</v>
      </c>
      <c r="F1057" s="199">
        <v>91538.2</v>
      </c>
      <c r="G1057" s="162">
        <v>30</v>
      </c>
      <c r="H1057" s="163">
        <f t="shared" si="104"/>
        <v>27461.46</v>
      </c>
      <c r="I1057" s="163">
        <f t="shared" si="105"/>
        <v>64076.74</v>
      </c>
      <c r="J1057" s="162">
        <v>10</v>
      </c>
      <c r="K1057" s="162">
        <v>10</v>
      </c>
      <c r="L1057" s="162">
        <f t="shared" si="102"/>
        <v>120</v>
      </c>
      <c r="M1057" s="162">
        <v>120</v>
      </c>
      <c r="N1057" s="162">
        <v>0</v>
      </c>
      <c r="O1057" s="162">
        <f t="shared" si="106"/>
        <v>533.97283333333337</v>
      </c>
      <c r="P1057" s="164">
        <f t="shared" si="107"/>
        <v>64076.740000000005</v>
      </c>
      <c r="Q1057" s="165">
        <f t="shared" si="103"/>
        <v>27461.459999999992</v>
      </c>
    </row>
    <row r="1058" spans="1:17" s="154" customFormat="1">
      <c r="A1058" s="234">
        <v>56601</v>
      </c>
      <c r="B1058" s="197" t="s">
        <v>1719</v>
      </c>
      <c r="C1058" s="166" t="s">
        <v>21</v>
      </c>
      <c r="D1058" s="214" t="s">
        <v>1720</v>
      </c>
      <c r="E1058" s="198" t="s">
        <v>1721</v>
      </c>
      <c r="F1058" s="199">
        <v>2091</v>
      </c>
      <c r="G1058" s="162">
        <v>30</v>
      </c>
      <c r="H1058" s="163">
        <f t="shared" si="104"/>
        <v>627.29999999999995</v>
      </c>
      <c r="I1058" s="163">
        <f t="shared" si="105"/>
        <v>1463.7</v>
      </c>
      <c r="J1058" s="162">
        <v>10</v>
      </c>
      <c r="K1058" s="162">
        <v>10</v>
      </c>
      <c r="L1058" s="162">
        <f t="shared" si="102"/>
        <v>120</v>
      </c>
      <c r="M1058" s="162">
        <v>120</v>
      </c>
      <c r="N1058" s="162">
        <v>0</v>
      </c>
      <c r="O1058" s="162">
        <f t="shared" si="106"/>
        <v>12.1975</v>
      </c>
      <c r="P1058" s="164">
        <f t="shared" si="107"/>
        <v>1463.7</v>
      </c>
      <c r="Q1058" s="165">
        <f t="shared" si="103"/>
        <v>627.29999999999995</v>
      </c>
    </row>
    <row r="1059" spans="1:17" s="154" customFormat="1" ht="24">
      <c r="A1059" s="234">
        <v>56601</v>
      </c>
      <c r="B1059" s="197" t="s">
        <v>1722</v>
      </c>
      <c r="C1059" s="166" t="s">
        <v>21</v>
      </c>
      <c r="D1059" s="197" t="s">
        <v>1723</v>
      </c>
      <c r="E1059" s="198" t="s">
        <v>1724</v>
      </c>
      <c r="F1059" s="199">
        <v>1276.4000000000001</v>
      </c>
      <c r="G1059" s="162">
        <v>30</v>
      </c>
      <c r="H1059" s="163">
        <f t="shared" si="104"/>
        <v>382.92</v>
      </c>
      <c r="I1059" s="163">
        <f t="shared" si="105"/>
        <v>893.48</v>
      </c>
      <c r="J1059" s="162">
        <v>10</v>
      </c>
      <c r="K1059" s="162">
        <v>10</v>
      </c>
      <c r="L1059" s="162">
        <f t="shared" si="102"/>
        <v>120</v>
      </c>
      <c r="M1059" s="162">
        <v>120</v>
      </c>
      <c r="N1059" s="162">
        <v>0</v>
      </c>
      <c r="O1059" s="162">
        <f t="shared" si="106"/>
        <v>7.4456666666666669</v>
      </c>
      <c r="P1059" s="164">
        <f t="shared" si="107"/>
        <v>893.48</v>
      </c>
      <c r="Q1059" s="165">
        <f t="shared" si="103"/>
        <v>382.92000000000007</v>
      </c>
    </row>
    <row r="1060" spans="1:17" s="154" customFormat="1">
      <c r="A1060" s="234">
        <v>56601</v>
      </c>
      <c r="B1060" s="200" t="s">
        <v>1725</v>
      </c>
      <c r="C1060" s="166" t="s">
        <v>21</v>
      </c>
      <c r="D1060" s="197" t="s">
        <v>22</v>
      </c>
      <c r="E1060" s="201" t="s">
        <v>1726</v>
      </c>
      <c r="F1060" s="199">
        <v>1</v>
      </c>
      <c r="G1060" s="162">
        <v>30</v>
      </c>
      <c r="H1060" s="163">
        <f t="shared" si="104"/>
        <v>0.3</v>
      </c>
      <c r="I1060" s="163">
        <f t="shared" si="105"/>
        <v>0.7</v>
      </c>
      <c r="J1060" s="162">
        <v>10</v>
      </c>
      <c r="K1060" s="162">
        <v>10</v>
      </c>
      <c r="L1060" s="162">
        <f t="shared" si="102"/>
        <v>120</v>
      </c>
      <c r="M1060" s="162">
        <v>120</v>
      </c>
      <c r="N1060" s="162">
        <v>0</v>
      </c>
      <c r="O1060" s="162">
        <f t="shared" si="106"/>
        <v>5.8333333333333327E-3</v>
      </c>
      <c r="P1060" s="164">
        <f t="shared" si="107"/>
        <v>0.7</v>
      </c>
      <c r="Q1060" s="165">
        <f t="shared" si="103"/>
        <v>0.30000000000000004</v>
      </c>
    </row>
    <row r="1061" spans="1:17" s="154" customFormat="1" ht="24">
      <c r="A1061" s="251">
        <v>56601</v>
      </c>
      <c r="B1061" s="253" t="s">
        <v>2329</v>
      </c>
      <c r="C1061" s="254" t="s">
        <v>21</v>
      </c>
      <c r="D1061" s="265" t="s">
        <v>2330</v>
      </c>
      <c r="E1061" s="255" t="s">
        <v>2328</v>
      </c>
      <c r="F1061" s="256">
        <v>15659.42</v>
      </c>
      <c r="G1061" s="257">
        <v>30</v>
      </c>
      <c r="H1061" s="258">
        <f t="shared" si="104"/>
        <v>4697.826</v>
      </c>
      <c r="I1061" s="258">
        <f t="shared" si="105"/>
        <v>10961.594000000001</v>
      </c>
      <c r="J1061" s="257">
        <v>10</v>
      </c>
      <c r="K1061" s="257">
        <v>10</v>
      </c>
      <c r="L1061" s="257">
        <f t="shared" si="102"/>
        <v>120</v>
      </c>
      <c r="M1061" s="257">
        <v>38</v>
      </c>
      <c r="N1061" s="257">
        <v>0</v>
      </c>
      <c r="O1061" s="257">
        <f t="shared" si="106"/>
        <v>91.346616666666677</v>
      </c>
      <c r="P1061" s="259">
        <f t="shared" si="107"/>
        <v>3471.1714333333339</v>
      </c>
      <c r="Q1061" s="260">
        <f t="shared" si="103"/>
        <v>12188.248566666665</v>
      </c>
    </row>
    <row r="1062" spans="1:17" s="154" customFormat="1">
      <c r="A1062" s="231">
        <v>56701</v>
      </c>
      <c r="B1062" s="175" t="s">
        <v>1727</v>
      </c>
      <c r="C1062" s="166" t="s">
        <v>21</v>
      </c>
      <c r="D1062" s="197" t="s">
        <v>22</v>
      </c>
      <c r="E1062" s="176" t="s">
        <v>1728</v>
      </c>
      <c r="F1062" s="171">
        <v>4.1399999999999997</v>
      </c>
      <c r="G1062" s="162">
        <v>30</v>
      </c>
      <c r="H1062" s="163">
        <f t="shared" si="104"/>
        <v>1.2419999999999998</v>
      </c>
      <c r="I1062" s="163">
        <f t="shared" si="105"/>
        <v>2.8979999999999997</v>
      </c>
      <c r="J1062" s="162">
        <v>10</v>
      </c>
      <c r="K1062" s="162">
        <v>10</v>
      </c>
      <c r="L1062" s="162">
        <f t="shared" si="102"/>
        <v>120</v>
      </c>
      <c r="M1062" s="162">
        <v>120</v>
      </c>
      <c r="N1062" s="162">
        <v>0</v>
      </c>
      <c r="O1062" s="162">
        <f t="shared" si="106"/>
        <v>2.4149999999999998E-2</v>
      </c>
      <c r="P1062" s="164">
        <f t="shared" si="107"/>
        <v>2.8979999999999997</v>
      </c>
      <c r="Q1062" s="165">
        <f t="shared" si="103"/>
        <v>1.242</v>
      </c>
    </row>
    <row r="1063" spans="1:17" s="154" customFormat="1">
      <c r="A1063" s="231">
        <v>56701</v>
      </c>
      <c r="B1063" s="200" t="s">
        <v>1729</v>
      </c>
      <c r="C1063" s="166" t="s">
        <v>21</v>
      </c>
      <c r="D1063" s="197" t="s">
        <v>22</v>
      </c>
      <c r="E1063" s="201" t="s">
        <v>1730</v>
      </c>
      <c r="F1063" s="199">
        <v>6.36</v>
      </c>
      <c r="G1063" s="162">
        <v>30</v>
      </c>
      <c r="H1063" s="163">
        <f t="shared" si="104"/>
        <v>1.9079999999999999</v>
      </c>
      <c r="I1063" s="163">
        <f t="shared" si="105"/>
        <v>4.452</v>
      </c>
      <c r="J1063" s="162">
        <v>10</v>
      </c>
      <c r="K1063" s="162">
        <v>10</v>
      </c>
      <c r="L1063" s="162">
        <f t="shared" si="102"/>
        <v>120</v>
      </c>
      <c r="M1063" s="162">
        <v>120</v>
      </c>
      <c r="N1063" s="162">
        <v>0</v>
      </c>
      <c r="O1063" s="162">
        <f t="shared" si="106"/>
        <v>3.7100000000000001E-2</v>
      </c>
      <c r="P1063" s="164">
        <f t="shared" si="107"/>
        <v>4.452</v>
      </c>
      <c r="Q1063" s="165">
        <f t="shared" si="103"/>
        <v>1.9080000000000004</v>
      </c>
    </row>
    <row r="1064" spans="1:17" s="154" customFormat="1">
      <c r="A1064" s="231">
        <v>56701</v>
      </c>
      <c r="B1064" s="200" t="s">
        <v>1731</v>
      </c>
      <c r="C1064" s="166" t="s">
        <v>21</v>
      </c>
      <c r="D1064" s="197" t="s">
        <v>1732</v>
      </c>
      <c r="E1064" s="198" t="s">
        <v>1733</v>
      </c>
      <c r="F1064" s="199">
        <v>1521.45</v>
      </c>
      <c r="G1064" s="162">
        <v>30</v>
      </c>
      <c r="H1064" s="163">
        <f t="shared" si="104"/>
        <v>456.435</v>
      </c>
      <c r="I1064" s="163">
        <f t="shared" si="105"/>
        <v>1065.0150000000001</v>
      </c>
      <c r="J1064" s="162">
        <v>10</v>
      </c>
      <c r="K1064" s="162">
        <v>10</v>
      </c>
      <c r="L1064" s="162">
        <f t="shared" si="102"/>
        <v>120</v>
      </c>
      <c r="M1064" s="162">
        <v>120</v>
      </c>
      <c r="N1064" s="162">
        <v>0</v>
      </c>
      <c r="O1064" s="162">
        <f t="shared" si="106"/>
        <v>8.8751250000000006</v>
      </c>
      <c r="P1064" s="164">
        <f t="shared" si="107"/>
        <v>1065.0150000000001</v>
      </c>
      <c r="Q1064" s="165">
        <f t="shared" si="103"/>
        <v>456.43499999999995</v>
      </c>
    </row>
    <row r="1065" spans="1:17" s="154" customFormat="1">
      <c r="A1065" s="231">
        <v>56701</v>
      </c>
      <c r="B1065" s="200" t="s">
        <v>1734</v>
      </c>
      <c r="C1065" s="166" t="s">
        <v>21</v>
      </c>
      <c r="D1065" s="197" t="s">
        <v>1735</v>
      </c>
      <c r="E1065" s="198" t="s">
        <v>1736</v>
      </c>
      <c r="F1065" s="199">
        <v>16839.45</v>
      </c>
      <c r="G1065" s="162">
        <v>30</v>
      </c>
      <c r="H1065" s="163">
        <f t="shared" si="104"/>
        <v>5051.835</v>
      </c>
      <c r="I1065" s="163">
        <f t="shared" si="105"/>
        <v>11787.615000000002</v>
      </c>
      <c r="J1065" s="162">
        <v>10</v>
      </c>
      <c r="K1065" s="162">
        <v>10</v>
      </c>
      <c r="L1065" s="162">
        <f t="shared" si="102"/>
        <v>120</v>
      </c>
      <c r="M1065" s="162">
        <v>120</v>
      </c>
      <c r="N1065" s="162">
        <v>0</v>
      </c>
      <c r="O1065" s="162">
        <f t="shared" si="106"/>
        <v>98.230125000000015</v>
      </c>
      <c r="P1065" s="164">
        <f t="shared" si="107"/>
        <v>11787.615000000002</v>
      </c>
      <c r="Q1065" s="165">
        <f t="shared" si="103"/>
        <v>5051.8349999999991</v>
      </c>
    </row>
    <row r="1066" spans="1:17" s="154" customFormat="1">
      <c r="A1066" s="231">
        <v>56701</v>
      </c>
      <c r="B1066" s="200" t="s">
        <v>1737</v>
      </c>
      <c r="C1066" s="166" t="s">
        <v>21</v>
      </c>
      <c r="D1066" s="197" t="s">
        <v>1738</v>
      </c>
      <c r="E1066" s="198" t="s">
        <v>1736</v>
      </c>
      <c r="F1066" s="199">
        <v>11434.22</v>
      </c>
      <c r="G1066" s="162">
        <v>30</v>
      </c>
      <c r="H1066" s="163">
        <f t="shared" si="104"/>
        <v>3430.2659999999996</v>
      </c>
      <c r="I1066" s="163">
        <f t="shared" si="105"/>
        <v>8003.9539999999997</v>
      </c>
      <c r="J1066" s="162">
        <v>10</v>
      </c>
      <c r="K1066" s="162">
        <v>10</v>
      </c>
      <c r="L1066" s="162">
        <f t="shared" si="102"/>
        <v>120</v>
      </c>
      <c r="M1066" s="162">
        <v>120</v>
      </c>
      <c r="N1066" s="162">
        <v>0</v>
      </c>
      <c r="O1066" s="162">
        <f t="shared" si="106"/>
        <v>66.699616666666671</v>
      </c>
      <c r="P1066" s="164">
        <f t="shared" si="107"/>
        <v>8003.9540000000006</v>
      </c>
      <c r="Q1066" s="165">
        <f t="shared" si="103"/>
        <v>3430.2659999999987</v>
      </c>
    </row>
    <row r="1067" spans="1:17" s="154" customFormat="1">
      <c r="A1067" s="231">
        <v>56701</v>
      </c>
      <c r="B1067" s="200" t="s">
        <v>1739</v>
      </c>
      <c r="C1067" s="166" t="s">
        <v>21</v>
      </c>
      <c r="D1067" s="197" t="s">
        <v>1503</v>
      </c>
      <c r="E1067" s="198" t="s">
        <v>1740</v>
      </c>
      <c r="F1067" s="199">
        <v>42126</v>
      </c>
      <c r="G1067" s="162">
        <v>30</v>
      </c>
      <c r="H1067" s="163">
        <f t="shared" si="104"/>
        <v>12637.8</v>
      </c>
      <c r="I1067" s="163">
        <f t="shared" si="105"/>
        <v>29488.2</v>
      </c>
      <c r="J1067" s="162">
        <v>10</v>
      </c>
      <c r="K1067" s="162">
        <v>10</v>
      </c>
      <c r="L1067" s="162">
        <f t="shared" si="102"/>
        <v>120</v>
      </c>
      <c r="M1067" s="162">
        <v>120</v>
      </c>
      <c r="N1067" s="162">
        <v>0</v>
      </c>
      <c r="O1067" s="162">
        <f t="shared" si="106"/>
        <v>245.73500000000001</v>
      </c>
      <c r="P1067" s="164">
        <f t="shared" si="107"/>
        <v>29488.2</v>
      </c>
      <c r="Q1067" s="165">
        <f t="shared" si="103"/>
        <v>12637.8</v>
      </c>
    </row>
    <row r="1068" spans="1:17" s="154" customFormat="1">
      <c r="A1068" s="231">
        <v>56701</v>
      </c>
      <c r="B1068" s="200" t="s">
        <v>1741</v>
      </c>
      <c r="C1068" s="166" t="s">
        <v>21</v>
      </c>
      <c r="D1068" s="197" t="s">
        <v>1503</v>
      </c>
      <c r="E1068" s="198" t="s">
        <v>1740</v>
      </c>
      <c r="F1068" s="199">
        <v>42126</v>
      </c>
      <c r="G1068" s="162">
        <v>30</v>
      </c>
      <c r="H1068" s="163">
        <f t="shared" si="104"/>
        <v>12637.8</v>
      </c>
      <c r="I1068" s="163">
        <f t="shared" si="105"/>
        <v>29488.2</v>
      </c>
      <c r="J1068" s="162">
        <v>10</v>
      </c>
      <c r="K1068" s="162">
        <v>10</v>
      </c>
      <c r="L1068" s="162">
        <f t="shared" si="102"/>
        <v>120</v>
      </c>
      <c r="M1068" s="162">
        <v>120</v>
      </c>
      <c r="N1068" s="162">
        <v>0</v>
      </c>
      <c r="O1068" s="162">
        <f t="shared" si="106"/>
        <v>245.73500000000001</v>
      </c>
      <c r="P1068" s="164">
        <f t="shared" si="107"/>
        <v>29488.2</v>
      </c>
      <c r="Q1068" s="165">
        <f t="shared" si="103"/>
        <v>12637.8</v>
      </c>
    </row>
    <row r="1069" spans="1:17" s="154" customFormat="1">
      <c r="A1069" s="231">
        <v>56701</v>
      </c>
      <c r="B1069" s="200" t="s">
        <v>1742</v>
      </c>
      <c r="C1069" s="166" t="s">
        <v>21</v>
      </c>
      <c r="D1069" s="197" t="s">
        <v>1503</v>
      </c>
      <c r="E1069" s="198" t="s">
        <v>1743</v>
      </c>
      <c r="F1069" s="199">
        <v>10230</v>
      </c>
      <c r="G1069" s="162">
        <v>30</v>
      </c>
      <c r="H1069" s="163">
        <f t="shared" si="104"/>
        <v>3069</v>
      </c>
      <c r="I1069" s="163">
        <f t="shared" si="105"/>
        <v>7161</v>
      </c>
      <c r="J1069" s="162">
        <v>10</v>
      </c>
      <c r="K1069" s="162">
        <v>10</v>
      </c>
      <c r="L1069" s="162">
        <f t="shared" si="102"/>
        <v>120</v>
      </c>
      <c r="M1069" s="162">
        <v>120</v>
      </c>
      <c r="N1069" s="162">
        <v>0</v>
      </c>
      <c r="O1069" s="162">
        <f t="shared" si="106"/>
        <v>59.674999999999997</v>
      </c>
      <c r="P1069" s="164">
        <f t="shared" si="107"/>
        <v>7161</v>
      </c>
      <c r="Q1069" s="165">
        <f t="shared" si="103"/>
        <v>3069</v>
      </c>
    </row>
    <row r="1070" spans="1:17" s="154" customFormat="1">
      <c r="A1070" s="231">
        <v>56701</v>
      </c>
      <c r="B1070" s="200" t="s">
        <v>1744</v>
      </c>
      <c r="C1070" s="166" t="s">
        <v>21</v>
      </c>
      <c r="D1070" s="197" t="s">
        <v>1503</v>
      </c>
      <c r="E1070" s="198" t="s">
        <v>1743</v>
      </c>
      <c r="F1070" s="199">
        <v>10230</v>
      </c>
      <c r="G1070" s="162">
        <v>30</v>
      </c>
      <c r="H1070" s="163">
        <f t="shared" si="104"/>
        <v>3069</v>
      </c>
      <c r="I1070" s="163">
        <f t="shared" si="105"/>
        <v>7161</v>
      </c>
      <c r="J1070" s="162">
        <v>10</v>
      </c>
      <c r="K1070" s="162">
        <v>10</v>
      </c>
      <c r="L1070" s="162">
        <f t="shared" si="102"/>
        <v>120</v>
      </c>
      <c r="M1070" s="162">
        <v>120</v>
      </c>
      <c r="N1070" s="162">
        <v>0</v>
      </c>
      <c r="O1070" s="162">
        <f t="shared" si="106"/>
        <v>59.674999999999997</v>
      </c>
      <c r="P1070" s="164">
        <f t="shared" si="107"/>
        <v>7161</v>
      </c>
      <c r="Q1070" s="165">
        <f t="shared" si="103"/>
        <v>3069</v>
      </c>
    </row>
    <row r="1071" spans="1:17" s="154" customFormat="1">
      <c r="A1071" s="231">
        <v>56701</v>
      </c>
      <c r="B1071" s="200" t="s">
        <v>1745</v>
      </c>
      <c r="C1071" s="166" t="s">
        <v>21</v>
      </c>
      <c r="D1071" s="197" t="s">
        <v>1503</v>
      </c>
      <c r="E1071" s="198" t="s">
        <v>1746</v>
      </c>
      <c r="F1071" s="199">
        <v>1407</v>
      </c>
      <c r="G1071" s="162">
        <v>30</v>
      </c>
      <c r="H1071" s="163">
        <f t="shared" si="104"/>
        <v>422.09999999999997</v>
      </c>
      <c r="I1071" s="163">
        <f t="shared" si="105"/>
        <v>984.90000000000009</v>
      </c>
      <c r="J1071" s="162">
        <v>10</v>
      </c>
      <c r="K1071" s="162">
        <v>10</v>
      </c>
      <c r="L1071" s="162">
        <f t="shared" si="102"/>
        <v>120</v>
      </c>
      <c r="M1071" s="162">
        <v>120</v>
      </c>
      <c r="N1071" s="162">
        <v>0</v>
      </c>
      <c r="O1071" s="162">
        <f t="shared" si="106"/>
        <v>8.2075000000000014</v>
      </c>
      <c r="P1071" s="164">
        <f t="shared" si="107"/>
        <v>984.9000000000002</v>
      </c>
      <c r="Q1071" s="165">
        <f t="shared" si="103"/>
        <v>422.0999999999998</v>
      </c>
    </row>
    <row r="1072" spans="1:17" s="154" customFormat="1">
      <c r="A1072" s="231">
        <v>56701</v>
      </c>
      <c r="B1072" s="200" t="s">
        <v>1747</v>
      </c>
      <c r="C1072" s="166" t="s">
        <v>21</v>
      </c>
      <c r="D1072" s="197" t="s">
        <v>1748</v>
      </c>
      <c r="E1072" s="198" t="s">
        <v>1749</v>
      </c>
      <c r="F1072" s="199">
        <v>9801</v>
      </c>
      <c r="G1072" s="162">
        <v>30</v>
      </c>
      <c r="H1072" s="163">
        <f t="shared" si="104"/>
        <v>2940.2999999999997</v>
      </c>
      <c r="I1072" s="163">
        <f t="shared" si="105"/>
        <v>6860.7000000000007</v>
      </c>
      <c r="J1072" s="162">
        <v>10</v>
      </c>
      <c r="K1072" s="162">
        <v>10</v>
      </c>
      <c r="L1072" s="162">
        <f t="shared" si="102"/>
        <v>120</v>
      </c>
      <c r="M1072" s="162">
        <v>120</v>
      </c>
      <c r="N1072" s="162">
        <v>0</v>
      </c>
      <c r="O1072" s="162">
        <f t="shared" si="106"/>
        <v>57.172500000000007</v>
      </c>
      <c r="P1072" s="164">
        <f t="shared" si="107"/>
        <v>6860.7000000000007</v>
      </c>
      <c r="Q1072" s="165">
        <f t="shared" si="103"/>
        <v>2940.2999999999993</v>
      </c>
    </row>
    <row r="1073" spans="1:17" s="154" customFormat="1">
      <c r="A1073" s="231">
        <v>56701</v>
      </c>
      <c r="B1073" s="200" t="s">
        <v>1750</v>
      </c>
      <c r="C1073" s="166" t="s">
        <v>21</v>
      </c>
      <c r="D1073" s="197" t="s">
        <v>1748</v>
      </c>
      <c r="E1073" s="198" t="s">
        <v>1751</v>
      </c>
      <c r="F1073" s="199">
        <v>3387</v>
      </c>
      <c r="G1073" s="162">
        <v>30</v>
      </c>
      <c r="H1073" s="163">
        <f t="shared" si="104"/>
        <v>1016.0999999999999</v>
      </c>
      <c r="I1073" s="163">
        <f t="shared" si="105"/>
        <v>2370.9</v>
      </c>
      <c r="J1073" s="162">
        <v>10</v>
      </c>
      <c r="K1073" s="162">
        <v>10</v>
      </c>
      <c r="L1073" s="162">
        <f t="shared" si="102"/>
        <v>120</v>
      </c>
      <c r="M1073" s="162">
        <v>120</v>
      </c>
      <c r="N1073" s="162">
        <v>0</v>
      </c>
      <c r="O1073" s="162">
        <f t="shared" si="106"/>
        <v>19.7575</v>
      </c>
      <c r="P1073" s="164">
        <f t="shared" si="107"/>
        <v>2370.9</v>
      </c>
      <c r="Q1073" s="165">
        <f t="shared" si="103"/>
        <v>1016.0999999999999</v>
      </c>
    </row>
    <row r="1074" spans="1:17" s="154" customFormat="1">
      <c r="A1074" s="231">
        <v>56701</v>
      </c>
      <c r="B1074" s="200" t="s">
        <v>1752</v>
      </c>
      <c r="C1074" s="166" t="s">
        <v>21</v>
      </c>
      <c r="D1074" s="197" t="s">
        <v>1748</v>
      </c>
      <c r="E1074" s="198" t="s">
        <v>1753</v>
      </c>
      <c r="F1074" s="199">
        <v>7183</v>
      </c>
      <c r="G1074" s="162">
        <v>30</v>
      </c>
      <c r="H1074" s="163">
        <f t="shared" si="104"/>
        <v>2154.9</v>
      </c>
      <c r="I1074" s="163">
        <f t="shared" si="105"/>
        <v>5028.1000000000004</v>
      </c>
      <c r="J1074" s="162">
        <v>10</v>
      </c>
      <c r="K1074" s="162">
        <v>10</v>
      </c>
      <c r="L1074" s="162">
        <f t="shared" si="102"/>
        <v>120</v>
      </c>
      <c r="M1074" s="162">
        <v>120</v>
      </c>
      <c r="N1074" s="162">
        <v>0</v>
      </c>
      <c r="O1074" s="162">
        <f t="shared" si="106"/>
        <v>41.900833333333338</v>
      </c>
      <c r="P1074" s="164">
        <f t="shared" si="107"/>
        <v>5028.1000000000004</v>
      </c>
      <c r="Q1074" s="165">
        <f t="shared" si="103"/>
        <v>2154.8999999999996</v>
      </c>
    </row>
    <row r="1075" spans="1:17" s="154" customFormat="1">
      <c r="A1075" s="231">
        <v>56701</v>
      </c>
      <c r="B1075" s="200" t="s">
        <v>1754</v>
      </c>
      <c r="C1075" s="166" t="s">
        <v>21</v>
      </c>
      <c r="D1075" s="197" t="s">
        <v>1748</v>
      </c>
      <c r="E1075" s="198" t="s">
        <v>1749</v>
      </c>
      <c r="F1075" s="199">
        <v>9801</v>
      </c>
      <c r="G1075" s="162">
        <v>30</v>
      </c>
      <c r="H1075" s="163">
        <f t="shared" si="104"/>
        <v>2940.2999999999997</v>
      </c>
      <c r="I1075" s="163">
        <f t="shared" si="105"/>
        <v>6860.7000000000007</v>
      </c>
      <c r="J1075" s="162">
        <v>10</v>
      </c>
      <c r="K1075" s="162">
        <v>10</v>
      </c>
      <c r="L1075" s="162">
        <f t="shared" si="102"/>
        <v>120</v>
      </c>
      <c r="M1075" s="162">
        <v>120</v>
      </c>
      <c r="N1075" s="162">
        <v>0</v>
      </c>
      <c r="O1075" s="162">
        <f t="shared" si="106"/>
        <v>57.172500000000007</v>
      </c>
      <c r="P1075" s="164">
        <f t="shared" si="107"/>
        <v>6860.7000000000007</v>
      </c>
      <c r="Q1075" s="165">
        <f t="shared" si="103"/>
        <v>2940.2999999999993</v>
      </c>
    </row>
    <row r="1076" spans="1:17" s="154" customFormat="1">
      <c r="A1076" s="231">
        <v>56701</v>
      </c>
      <c r="B1076" s="200" t="s">
        <v>1755</v>
      </c>
      <c r="C1076" s="166" t="s">
        <v>21</v>
      </c>
      <c r="D1076" s="197" t="s">
        <v>1748</v>
      </c>
      <c r="E1076" s="198" t="s">
        <v>1749</v>
      </c>
      <c r="F1076" s="199">
        <v>9801</v>
      </c>
      <c r="G1076" s="162">
        <v>30</v>
      </c>
      <c r="H1076" s="163">
        <f t="shared" si="104"/>
        <v>2940.2999999999997</v>
      </c>
      <c r="I1076" s="163">
        <f t="shared" si="105"/>
        <v>6860.7000000000007</v>
      </c>
      <c r="J1076" s="162">
        <v>10</v>
      </c>
      <c r="K1076" s="162">
        <v>10</v>
      </c>
      <c r="L1076" s="162">
        <f t="shared" si="102"/>
        <v>120</v>
      </c>
      <c r="M1076" s="162">
        <v>120</v>
      </c>
      <c r="N1076" s="162">
        <v>0</v>
      </c>
      <c r="O1076" s="162">
        <f t="shared" si="106"/>
        <v>57.172500000000007</v>
      </c>
      <c r="P1076" s="164">
        <f t="shared" si="107"/>
        <v>6860.7000000000007</v>
      </c>
      <c r="Q1076" s="165">
        <f t="shared" si="103"/>
        <v>2940.2999999999993</v>
      </c>
    </row>
    <row r="1077" spans="1:17" s="154" customFormat="1">
      <c r="A1077" s="231">
        <v>56701</v>
      </c>
      <c r="B1077" s="200" t="s">
        <v>1756</v>
      </c>
      <c r="C1077" s="166" t="s">
        <v>21</v>
      </c>
      <c r="D1077" s="197" t="s">
        <v>1748</v>
      </c>
      <c r="E1077" s="198" t="s">
        <v>1749</v>
      </c>
      <c r="F1077" s="199">
        <v>9801</v>
      </c>
      <c r="G1077" s="162">
        <v>30</v>
      </c>
      <c r="H1077" s="163">
        <f t="shared" si="104"/>
        <v>2940.2999999999997</v>
      </c>
      <c r="I1077" s="163">
        <f t="shared" si="105"/>
        <v>6860.7000000000007</v>
      </c>
      <c r="J1077" s="162">
        <v>10</v>
      </c>
      <c r="K1077" s="162">
        <v>10</v>
      </c>
      <c r="L1077" s="162">
        <f t="shared" si="102"/>
        <v>120</v>
      </c>
      <c r="M1077" s="162">
        <v>120</v>
      </c>
      <c r="N1077" s="162">
        <v>0</v>
      </c>
      <c r="O1077" s="162">
        <f t="shared" si="106"/>
        <v>57.172500000000007</v>
      </c>
      <c r="P1077" s="164">
        <f t="shared" si="107"/>
        <v>6860.7000000000007</v>
      </c>
      <c r="Q1077" s="165">
        <f t="shared" si="103"/>
        <v>2940.2999999999993</v>
      </c>
    </row>
    <row r="1078" spans="1:17" s="154" customFormat="1">
      <c r="A1078" s="231">
        <v>56701</v>
      </c>
      <c r="B1078" s="200" t="s">
        <v>1757</v>
      </c>
      <c r="C1078" s="166" t="s">
        <v>21</v>
      </c>
      <c r="D1078" s="197" t="s">
        <v>1748</v>
      </c>
      <c r="E1078" s="198" t="s">
        <v>1749</v>
      </c>
      <c r="F1078" s="199">
        <v>9801</v>
      </c>
      <c r="G1078" s="162">
        <v>30</v>
      </c>
      <c r="H1078" s="163">
        <f t="shared" si="104"/>
        <v>2940.2999999999997</v>
      </c>
      <c r="I1078" s="163">
        <f t="shared" si="105"/>
        <v>6860.7000000000007</v>
      </c>
      <c r="J1078" s="162">
        <v>10</v>
      </c>
      <c r="K1078" s="162">
        <v>10</v>
      </c>
      <c r="L1078" s="162">
        <f t="shared" si="102"/>
        <v>120</v>
      </c>
      <c r="M1078" s="162">
        <v>120</v>
      </c>
      <c r="N1078" s="162">
        <v>0</v>
      </c>
      <c r="O1078" s="162">
        <f t="shared" si="106"/>
        <v>57.172500000000007</v>
      </c>
      <c r="P1078" s="164">
        <f t="shared" si="107"/>
        <v>6860.7000000000007</v>
      </c>
      <c r="Q1078" s="165">
        <f t="shared" si="103"/>
        <v>2940.2999999999993</v>
      </c>
    </row>
    <row r="1079" spans="1:17" s="154" customFormat="1">
      <c r="A1079" s="231">
        <v>56701</v>
      </c>
      <c r="B1079" s="200" t="s">
        <v>1758</v>
      </c>
      <c r="C1079" s="166" t="s">
        <v>21</v>
      </c>
      <c r="D1079" s="197" t="s">
        <v>1748</v>
      </c>
      <c r="E1079" s="198" t="s">
        <v>1749</v>
      </c>
      <c r="F1079" s="199">
        <v>9801</v>
      </c>
      <c r="G1079" s="162">
        <v>30</v>
      </c>
      <c r="H1079" s="163">
        <f t="shared" si="104"/>
        <v>2940.2999999999997</v>
      </c>
      <c r="I1079" s="163">
        <f t="shared" si="105"/>
        <v>6860.7000000000007</v>
      </c>
      <c r="J1079" s="162">
        <v>10</v>
      </c>
      <c r="K1079" s="162">
        <v>10</v>
      </c>
      <c r="L1079" s="162">
        <f t="shared" si="102"/>
        <v>120</v>
      </c>
      <c r="M1079" s="162">
        <v>120</v>
      </c>
      <c r="N1079" s="162">
        <v>0</v>
      </c>
      <c r="O1079" s="162">
        <f t="shared" si="106"/>
        <v>57.172500000000007</v>
      </c>
      <c r="P1079" s="164">
        <f t="shared" si="107"/>
        <v>6860.7000000000007</v>
      </c>
      <c r="Q1079" s="165">
        <f t="shared" si="103"/>
        <v>2940.2999999999993</v>
      </c>
    </row>
    <row r="1080" spans="1:17" s="154" customFormat="1">
      <c r="A1080" s="231">
        <v>56701</v>
      </c>
      <c r="B1080" s="200" t="s">
        <v>1759</v>
      </c>
      <c r="C1080" s="166" t="s">
        <v>21</v>
      </c>
      <c r="D1080" s="197" t="s">
        <v>1748</v>
      </c>
      <c r="E1080" s="198" t="s">
        <v>1751</v>
      </c>
      <c r="F1080" s="199">
        <v>3387</v>
      </c>
      <c r="G1080" s="162">
        <v>30</v>
      </c>
      <c r="H1080" s="163">
        <f t="shared" si="104"/>
        <v>1016.0999999999999</v>
      </c>
      <c r="I1080" s="163">
        <f t="shared" si="105"/>
        <v>2370.9</v>
      </c>
      <c r="J1080" s="162">
        <v>10</v>
      </c>
      <c r="K1080" s="162">
        <v>10</v>
      </c>
      <c r="L1080" s="162">
        <f t="shared" si="102"/>
        <v>120</v>
      </c>
      <c r="M1080" s="162">
        <v>120</v>
      </c>
      <c r="N1080" s="162">
        <v>0</v>
      </c>
      <c r="O1080" s="162">
        <f t="shared" si="106"/>
        <v>19.7575</v>
      </c>
      <c r="P1080" s="164">
        <f t="shared" si="107"/>
        <v>2370.9</v>
      </c>
      <c r="Q1080" s="165">
        <f t="shared" si="103"/>
        <v>1016.0999999999999</v>
      </c>
    </row>
    <row r="1081" spans="1:17" s="154" customFormat="1">
      <c r="A1081" s="231">
        <v>56701</v>
      </c>
      <c r="B1081" s="200" t="s">
        <v>1760</v>
      </c>
      <c r="C1081" s="166" t="s">
        <v>21</v>
      </c>
      <c r="D1081" s="197" t="s">
        <v>1748</v>
      </c>
      <c r="E1081" s="198" t="s">
        <v>1751</v>
      </c>
      <c r="F1081" s="199">
        <v>3387</v>
      </c>
      <c r="G1081" s="162">
        <v>30</v>
      </c>
      <c r="H1081" s="163">
        <f t="shared" si="104"/>
        <v>1016.0999999999999</v>
      </c>
      <c r="I1081" s="163">
        <f t="shared" si="105"/>
        <v>2370.9</v>
      </c>
      <c r="J1081" s="162">
        <v>10</v>
      </c>
      <c r="K1081" s="162">
        <v>10</v>
      </c>
      <c r="L1081" s="162">
        <f t="shared" si="102"/>
        <v>120</v>
      </c>
      <c r="M1081" s="162">
        <v>120</v>
      </c>
      <c r="N1081" s="162">
        <v>0</v>
      </c>
      <c r="O1081" s="162">
        <f t="shared" si="106"/>
        <v>19.7575</v>
      </c>
      <c r="P1081" s="164">
        <f t="shared" si="107"/>
        <v>2370.9</v>
      </c>
      <c r="Q1081" s="165">
        <f t="shared" si="103"/>
        <v>1016.0999999999999</v>
      </c>
    </row>
    <row r="1082" spans="1:17" s="154" customFormat="1">
      <c r="A1082" s="231">
        <v>56701</v>
      </c>
      <c r="B1082" s="200" t="s">
        <v>1761</v>
      </c>
      <c r="C1082" s="166" t="s">
        <v>21</v>
      </c>
      <c r="D1082" s="197" t="s">
        <v>1748</v>
      </c>
      <c r="E1082" s="198" t="s">
        <v>1751</v>
      </c>
      <c r="F1082" s="199">
        <v>3387</v>
      </c>
      <c r="G1082" s="162">
        <v>30</v>
      </c>
      <c r="H1082" s="163">
        <f t="shared" si="104"/>
        <v>1016.0999999999999</v>
      </c>
      <c r="I1082" s="163">
        <f t="shared" si="105"/>
        <v>2370.9</v>
      </c>
      <c r="J1082" s="162">
        <v>10</v>
      </c>
      <c r="K1082" s="162">
        <v>10</v>
      </c>
      <c r="L1082" s="162">
        <f t="shared" si="102"/>
        <v>120</v>
      </c>
      <c r="M1082" s="162">
        <v>120</v>
      </c>
      <c r="N1082" s="162">
        <v>0</v>
      </c>
      <c r="O1082" s="162">
        <f t="shared" si="106"/>
        <v>19.7575</v>
      </c>
      <c r="P1082" s="164">
        <f t="shared" si="107"/>
        <v>2370.9</v>
      </c>
      <c r="Q1082" s="165">
        <f t="shared" si="103"/>
        <v>1016.0999999999999</v>
      </c>
    </row>
    <row r="1083" spans="1:17" s="154" customFormat="1">
      <c r="A1083" s="231">
        <v>56701</v>
      </c>
      <c r="B1083" s="200" t="s">
        <v>1762</v>
      </c>
      <c r="C1083" s="166" t="s">
        <v>21</v>
      </c>
      <c r="D1083" s="197" t="s">
        <v>1748</v>
      </c>
      <c r="E1083" s="198" t="s">
        <v>1751</v>
      </c>
      <c r="F1083" s="199">
        <v>3387</v>
      </c>
      <c r="G1083" s="162">
        <v>30</v>
      </c>
      <c r="H1083" s="163">
        <f t="shared" si="104"/>
        <v>1016.0999999999999</v>
      </c>
      <c r="I1083" s="163">
        <f t="shared" si="105"/>
        <v>2370.9</v>
      </c>
      <c r="J1083" s="162">
        <v>10</v>
      </c>
      <c r="K1083" s="162">
        <v>10</v>
      </c>
      <c r="L1083" s="162">
        <f t="shared" si="102"/>
        <v>120</v>
      </c>
      <c r="M1083" s="162">
        <v>120</v>
      </c>
      <c r="N1083" s="162">
        <v>0</v>
      </c>
      <c r="O1083" s="162">
        <f t="shared" si="106"/>
        <v>19.7575</v>
      </c>
      <c r="P1083" s="164">
        <f t="shared" si="107"/>
        <v>2370.9</v>
      </c>
      <c r="Q1083" s="165">
        <f t="shared" si="103"/>
        <v>1016.0999999999999</v>
      </c>
    </row>
    <row r="1084" spans="1:17" s="154" customFormat="1">
      <c r="A1084" s="231">
        <v>56701</v>
      </c>
      <c r="B1084" s="200" t="s">
        <v>1763</v>
      </c>
      <c r="C1084" s="166" t="s">
        <v>21</v>
      </c>
      <c r="D1084" s="197" t="s">
        <v>1748</v>
      </c>
      <c r="E1084" s="198" t="s">
        <v>1751</v>
      </c>
      <c r="F1084" s="199">
        <v>3387</v>
      </c>
      <c r="G1084" s="162">
        <v>30</v>
      </c>
      <c r="H1084" s="163">
        <f t="shared" si="104"/>
        <v>1016.0999999999999</v>
      </c>
      <c r="I1084" s="163">
        <f t="shared" si="105"/>
        <v>2370.9</v>
      </c>
      <c r="J1084" s="162">
        <v>10</v>
      </c>
      <c r="K1084" s="162">
        <v>10</v>
      </c>
      <c r="L1084" s="162">
        <f t="shared" si="102"/>
        <v>120</v>
      </c>
      <c r="M1084" s="162">
        <v>120</v>
      </c>
      <c r="N1084" s="162">
        <v>0</v>
      </c>
      <c r="O1084" s="162">
        <f t="shared" si="106"/>
        <v>19.7575</v>
      </c>
      <c r="P1084" s="164">
        <f t="shared" si="107"/>
        <v>2370.9</v>
      </c>
      <c r="Q1084" s="165">
        <f t="shared" si="103"/>
        <v>1016.0999999999999</v>
      </c>
    </row>
    <row r="1085" spans="1:17" s="154" customFormat="1">
      <c r="A1085" s="231">
        <v>56701</v>
      </c>
      <c r="B1085" s="200" t="s">
        <v>1764</v>
      </c>
      <c r="C1085" s="166" t="s">
        <v>21</v>
      </c>
      <c r="D1085" s="197" t="s">
        <v>1748</v>
      </c>
      <c r="E1085" s="198" t="s">
        <v>1765</v>
      </c>
      <c r="F1085" s="199">
        <v>7183</v>
      </c>
      <c r="G1085" s="162">
        <v>30</v>
      </c>
      <c r="H1085" s="163">
        <f t="shared" si="104"/>
        <v>2154.9</v>
      </c>
      <c r="I1085" s="163">
        <f t="shared" si="105"/>
        <v>5028.1000000000004</v>
      </c>
      <c r="J1085" s="162">
        <v>10</v>
      </c>
      <c r="K1085" s="162">
        <v>10</v>
      </c>
      <c r="L1085" s="162">
        <f t="shared" si="102"/>
        <v>120</v>
      </c>
      <c r="M1085" s="162">
        <v>120</v>
      </c>
      <c r="N1085" s="162">
        <v>0</v>
      </c>
      <c r="O1085" s="162">
        <f t="shared" si="106"/>
        <v>41.900833333333338</v>
      </c>
      <c r="P1085" s="164">
        <f t="shared" si="107"/>
        <v>5028.1000000000004</v>
      </c>
      <c r="Q1085" s="165">
        <f t="shared" si="103"/>
        <v>2154.8999999999996</v>
      </c>
    </row>
    <row r="1086" spans="1:17" s="154" customFormat="1">
      <c r="A1086" s="231">
        <v>56701</v>
      </c>
      <c r="B1086" s="200" t="s">
        <v>1766</v>
      </c>
      <c r="C1086" s="166" t="s">
        <v>21</v>
      </c>
      <c r="D1086" s="197" t="s">
        <v>22</v>
      </c>
      <c r="E1086" s="201" t="s">
        <v>1767</v>
      </c>
      <c r="F1086" s="199">
        <v>759.25</v>
      </c>
      <c r="G1086" s="162">
        <v>30</v>
      </c>
      <c r="H1086" s="163">
        <f t="shared" si="104"/>
        <v>227.77500000000001</v>
      </c>
      <c r="I1086" s="163">
        <f t="shared" si="105"/>
        <v>531.47500000000002</v>
      </c>
      <c r="J1086" s="162">
        <v>10</v>
      </c>
      <c r="K1086" s="162">
        <v>10</v>
      </c>
      <c r="L1086" s="162">
        <f t="shared" si="102"/>
        <v>120</v>
      </c>
      <c r="M1086" s="162">
        <v>120</v>
      </c>
      <c r="N1086" s="162">
        <v>0</v>
      </c>
      <c r="O1086" s="162">
        <f t="shared" si="106"/>
        <v>4.4289583333333331</v>
      </c>
      <c r="P1086" s="164">
        <f t="shared" si="107"/>
        <v>531.47500000000002</v>
      </c>
      <c r="Q1086" s="165">
        <f t="shared" si="103"/>
        <v>227.77499999999998</v>
      </c>
    </row>
    <row r="1087" spans="1:17" s="154" customFormat="1">
      <c r="A1087" s="231">
        <v>56701</v>
      </c>
      <c r="B1087" s="200" t="s">
        <v>1768</v>
      </c>
      <c r="C1087" s="166" t="s">
        <v>21</v>
      </c>
      <c r="D1087" s="197" t="s">
        <v>1738</v>
      </c>
      <c r="E1087" s="198" t="s">
        <v>1769</v>
      </c>
      <c r="F1087" s="199">
        <v>3330</v>
      </c>
      <c r="G1087" s="162">
        <v>30</v>
      </c>
      <c r="H1087" s="163">
        <f t="shared" si="104"/>
        <v>999</v>
      </c>
      <c r="I1087" s="163">
        <f t="shared" si="105"/>
        <v>2331</v>
      </c>
      <c r="J1087" s="162">
        <v>10</v>
      </c>
      <c r="K1087" s="162">
        <v>10</v>
      </c>
      <c r="L1087" s="162">
        <f t="shared" si="102"/>
        <v>120</v>
      </c>
      <c r="M1087" s="162">
        <v>120</v>
      </c>
      <c r="N1087" s="162">
        <v>0</v>
      </c>
      <c r="O1087" s="162">
        <f t="shared" si="106"/>
        <v>19.425000000000001</v>
      </c>
      <c r="P1087" s="164">
        <f t="shared" si="107"/>
        <v>2331</v>
      </c>
      <c r="Q1087" s="165">
        <f t="shared" si="103"/>
        <v>999</v>
      </c>
    </row>
    <row r="1088" spans="1:17" s="154" customFormat="1">
      <c r="A1088" s="231">
        <v>56701</v>
      </c>
      <c r="B1088" s="200" t="s">
        <v>1770</v>
      </c>
      <c r="C1088" s="166" t="s">
        <v>21</v>
      </c>
      <c r="D1088" s="197" t="s">
        <v>1738</v>
      </c>
      <c r="E1088" s="198" t="s">
        <v>1769</v>
      </c>
      <c r="F1088" s="199">
        <v>3330</v>
      </c>
      <c r="G1088" s="162">
        <v>30</v>
      </c>
      <c r="H1088" s="163">
        <f t="shared" si="104"/>
        <v>999</v>
      </c>
      <c r="I1088" s="163">
        <f t="shared" si="105"/>
        <v>2331</v>
      </c>
      <c r="J1088" s="162">
        <v>10</v>
      </c>
      <c r="K1088" s="162">
        <v>10</v>
      </c>
      <c r="L1088" s="162">
        <f t="shared" si="102"/>
        <v>120</v>
      </c>
      <c r="M1088" s="162">
        <v>120</v>
      </c>
      <c r="N1088" s="162">
        <v>0</v>
      </c>
      <c r="O1088" s="162">
        <f t="shared" si="106"/>
        <v>19.425000000000001</v>
      </c>
      <c r="P1088" s="164">
        <f t="shared" si="107"/>
        <v>2331</v>
      </c>
      <c r="Q1088" s="165">
        <f t="shared" si="103"/>
        <v>999</v>
      </c>
    </row>
    <row r="1089" spans="1:17" s="154" customFormat="1">
      <c r="A1089" s="231">
        <v>56701</v>
      </c>
      <c r="B1089" s="197" t="s">
        <v>1771</v>
      </c>
      <c r="C1089" s="166" t="s">
        <v>21</v>
      </c>
      <c r="D1089" s="197" t="s">
        <v>1772</v>
      </c>
      <c r="E1089" s="198" t="s">
        <v>1773</v>
      </c>
      <c r="F1089" s="199">
        <v>195.16</v>
      </c>
      <c r="G1089" s="162">
        <v>30</v>
      </c>
      <c r="H1089" s="163">
        <f t="shared" si="104"/>
        <v>58.547999999999995</v>
      </c>
      <c r="I1089" s="163">
        <f t="shared" si="105"/>
        <v>136.61199999999999</v>
      </c>
      <c r="J1089" s="162">
        <v>10</v>
      </c>
      <c r="K1089" s="162">
        <v>10</v>
      </c>
      <c r="L1089" s="162">
        <f t="shared" si="102"/>
        <v>120</v>
      </c>
      <c r="M1089" s="162">
        <v>120</v>
      </c>
      <c r="N1089" s="162">
        <v>0</v>
      </c>
      <c r="O1089" s="162">
        <f t="shared" si="106"/>
        <v>1.1384333333333332</v>
      </c>
      <c r="P1089" s="164">
        <f t="shared" si="107"/>
        <v>136.61199999999999</v>
      </c>
      <c r="Q1089" s="165">
        <f t="shared" si="103"/>
        <v>58.548000000000002</v>
      </c>
    </row>
    <row r="1090" spans="1:17" s="154" customFormat="1">
      <c r="A1090" s="231">
        <v>56701</v>
      </c>
      <c r="B1090" s="197" t="s">
        <v>1774</v>
      </c>
      <c r="C1090" s="166" t="s">
        <v>21</v>
      </c>
      <c r="D1090" s="197" t="s">
        <v>1775</v>
      </c>
      <c r="E1090" s="201" t="s">
        <v>1776</v>
      </c>
      <c r="F1090" s="199">
        <v>1039.5</v>
      </c>
      <c r="G1090" s="162">
        <v>30</v>
      </c>
      <c r="H1090" s="163">
        <f t="shared" si="104"/>
        <v>311.84999999999997</v>
      </c>
      <c r="I1090" s="163">
        <f t="shared" si="105"/>
        <v>727.65000000000009</v>
      </c>
      <c r="J1090" s="162">
        <v>10</v>
      </c>
      <c r="K1090" s="162">
        <v>10</v>
      </c>
      <c r="L1090" s="162">
        <f t="shared" si="102"/>
        <v>120</v>
      </c>
      <c r="M1090" s="162">
        <v>120</v>
      </c>
      <c r="N1090" s="162">
        <v>0</v>
      </c>
      <c r="O1090" s="162">
        <f t="shared" si="106"/>
        <v>6.0637500000000006</v>
      </c>
      <c r="P1090" s="164">
        <f t="shared" si="107"/>
        <v>727.65000000000009</v>
      </c>
      <c r="Q1090" s="165">
        <f t="shared" si="103"/>
        <v>311.84999999999991</v>
      </c>
    </row>
    <row r="1091" spans="1:17" s="154" customFormat="1" ht="24">
      <c r="A1091" s="231">
        <v>56701</v>
      </c>
      <c r="B1091" s="197" t="s">
        <v>1777</v>
      </c>
      <c r="C1091" s="166" t="s">
        <v>21</v>
      </c>
      <c r="D1091" s="197" t="s">
        <v>1778</v>
      </c>
      <c r="E1091" s="198" t="s">
        <v>1779</v>
      </c>
      <c r="F1091" s="199">
        <v>84.06</v>
      </c>
      <c r="G1091" s="162">
        <v>30</v>
      </c>
      <c r="H1091" s="163">
        <f t="shared" si="104"/>
        <v>25.218</v>
      </c>
      <c r="I1091" s="163">
        <f t="shared" si="105"/>
        <v>58.841999999999999</v>
      </c>
      <c r="J1091" s="162">
        <v>10</v>
      </c>
      <c r="K1091" s="162">
        <v>10</v>
      </c>
      <c r="L1091" s="162">
        <f t="shared" si="102"/>
        <v>120</v>
      </c>
      <c r="M1091" s="162">
        <v>120</v>
      </c>
      <c r="N1091" s="162">
        <v>0</v>
      </c>
      <c r="O1091" s="162">
        <f t="shared" si="106"/>
        <v>0.49035000000000001</v>
      </c>
      <c r="P1091" s="164">
        <f t="shared" si="107"/>
        <v>58.841999999999999</v>
      </c>
      <c r="Q1091" s="165">
        <f t="shared" si="103"/>
        <v>25.218000000000004</v>
      </c>
    </row>
    <row r="1092" spans="1:17" s="154" customFormat="1">
      <c r="A1092" s="231">
        <v>56701</v>
      </c>
      <c r="B1092" s="200" t="s">
        <v>1780</v>
      </c>
      <c r="C1092" s="166" t="s">
        <v>21</v>
      </c>
      <c r="D1092" s="197" t="s">
        <v>22</v>
      </c>
      <c r="E1092" s="201" t="s">
        <v>1781</v>
      </c>
      <c r="F1092" s="199">
        <v>63.31</v>
      </c>
      <c r="G1092" s="162">
        <v>30</v>
      </c>
      <c r="H1092" s="163">
        <f t="shared" si="104"/>
        <v>18.992999999999999</v>
      </c>
      <c r="I1092" s="163">
        <f t="shared" si="105"/>
        <v>44.317000000000007</v>
      </c>
      <c r="J1092" s="162">
        <v>10</v>
      </c>
      <c r="K1092" s="162">
        <v>10</v>
      </c>
      <c r="L1092" s="162">
        <f t="shared" si="102"/>
        <v>120</v>
      </c>
      <c r="M1092" s="162">
        <v>120</v>
      </c>
      <c r="N1092" s="162">
        <v>0</v>
      </c>
      <c r="O1092" s="162">
        <f t="shared" si="106"/>
        <v>0.36930833333333341</v>
      </c>
      <c r="P1092" s="164">
        <f t="shared" si="107"/>
        <v>44.317000000000007</v>
      </c>
      <c r="Q1092" s="165">
        <f t="shared" si="103"/>
        <v>18.992999999999995</v>
      </c>
    </row>
    <row r="1093" spans="1:17" s="154" customFormat="1">
      <c r="A1093" s="231">
        <v>56701</v>
      </c>
      <c r="B1093" s="200" t="s">
        <v>1782</v>
      </c>
      <c r="C1093" s="166" t="s">
        <v>21</v>
      </c>
      <c r="D1093" s="197" t="s">
        <v>22</v>
      </c>
      <c r="E1093" s="201" t="s">
        <v>1783</v>
      </c>
      <c r="F1093" s="199">
        <v>100.29</v>
      </c>
      <c r="G1093" s="162">
        <v>30</v>
      </c>
      <c r="H1093" s="163">
        <f t="shared" si="104"/>
        <v>30.087</v>
      </c>
      <c r="I1093" s="163">
        <f t="shared" si="105"/>
        <v>70.203000000000003</v>
      </c>
      <c r="J1093" s="162">
        <v>10</v>
      </c>
      <c r="K1093" s="162">
        <v>10</v>
      </c>
      <c r="L1093" s="162">
        <f t="shared" si="102"/>
        <v>120</v>
      </c>
      <c r="M1093" s="162">
        <v>120</v>
      </c>
      <c r="N1093" s="162">
        <v>0</v>
      </c>
      <c r="O1093" s="162">
        <f t="shared" si="106"/>
        <v>0.58502500000000002</v>
      </c>
      <c r="P1093" s="164">
        <f t="shared" si="107"/>
        <v>70.203000000000003</v>
      </c>
      <c r="Q1093" s="165">
        <f t="shared" si="103"/>
        <v>30.087000000000003</v>
      </c>
    </row>
    <row r="1094" spans="1:17" s="154" customFormat="1">
      <c r="A1094" s="231">
        <v>56701</v>
      </c>
      <c r="B1094" s="197" t="s">
        <v>1784</v>
      </c>
      <c r="C1094" s="166" t="s">
        <v>21</v>
      </c>
      <c r="D1094" s="197" t="s">
        <v>1785</v>
      </c>
      <c r="E1094" s="198" t="s">
        <v>1786</v>
      </c>
      <c r="F1094" s="199">
        <v>532.95000000000005</v>
      </c>
      <c r="G1094" s="162">
        <v>30</v>
      </c>
      <c r="H1094" s="163">
        <f t="shared" si="104"/>
        <v>159.88500000000002</v>
      </c>
      <c r="I1094" s="163">
        <f t="shared" si="105"/>
        <v>373.06500000000005</v>
      </c>
      <c r="J1094" s="162">
        <v>10</v>
      </c>
      <c r="K1094" s="162">
        <v>10</v>
      </c>
      <c r="L1094" s="162">
        <f t="shared" si="102"/>
        <v>120</v>
      </c>
      <c r="M1094" s="162">
        <v>120</v>
      </c>
      <c r="N1094" s="162">
        <v>0</v>
      </c>
      <c r="O1094" s="162">
        <f t="shared" si="106"/>
        <v>3.1088750000000003</v>
      </c>
      <c r="P1094" s="164">
        <f t="shared" si="107"/>
        <v>373.06500000000005</v>
      </c>
      <c r="Q1094" s="165">
        <f t="shared" si="103"/>
        <v>159.88499999999999</v>
      </c>
    </row>
    <row r="1095" spans="1:17" s="154" customFormat="1">
      <c r="A1095" s="231">
        <v>56701</v>
      </c>
      <c r="B1095" s="200" t="s">
        <v>1787</v>
      </c>
      <c r="C1095" s="166" t="s">
        <v>21</v>
      </c>
      <c r="D1095" s="197" t="s">
        <v>1788</v>
      </c>
      <c r="E1095" s="198" t="s">
        <v>1789</v>
      </c>
      <c r="F1095" s="199">
        <v>1737.52</v>
      </c>
      <c r="G1095" s="162">
        <v>30</v>
      </c>
      <c r="H1095" s="163">
        <f t="shared" si="104"/>
        <v>521.25599999999997</v>
      </c>
      <c r="I1095" s="163">
        <f t="shared" si="105"/>
        <v>1216.2640000000001</v>
      </c>
      <c r="J1095" s="162">
        <v>10</v>
      </c>
      <c r="K1095" s="162">
        <v>10</v>
      </c>
      <c r="L1095" s="162">
        <f t="shared" si="102"/>
        <v>120</v>
      </c>
      <c r="M1095" s="162">
        <v>120</v>
      </c>
      <c r="N1095" s="162">
        <v>0</v>
      </c>
      <c r="O1095" s="162">
        <f t="shared" si="106"/>
        <v>10.135533333333335</v>
      </c>
      <c r="P1095" s="164">
        <f t="shared" si="107"/>
        <v>1216.2640000000001</v>
      </c>
      <c r="Q1095" s="165">
        <f t="shared" si="103"/>
        <v>521.25599999999986</v>
      </c>
    </row>
    <row r="1096" spans="1:17" s="154" customFormat="1">
      <c r="A1096" s="231">
        <v>56701</v>
      </c>
      <c r="B1096" s="200" t="s">
        <v>1790</v>
      </c>
      <c r="C1096" s="166" t="s">
        <v>21</v>
      </c>
      <c r="D1096" s="197" t="s">
        <v>1791</v>
      </c>
      <c r="E1096" s="198" t="s">
        <v>1792</v>
      </c>
      <c r="F1096" s="199">
        <v>2116.8000000000002</v>
      </c>
      <c r="G1096" s="162">
        <v>30</v>
      </c>
      <c r="H1096" s="163">
        <f t="shared" si="104"/>
        <v>635.04000000000008</v>
      </c>
      <c r="I1096" s="163">
        <f t="shared" si="105"/>
        <v>1481.7600000000002</v>
      </c>
      <c r="J1096" s="162">
        <v>10</v>
      </c>
      <c r="K1096" s="162">
        <v>10</v>
      </c>
      <c r="L1096" s="162">
        <f t="shared" si="102"/>
        <v>120</v>
      </c>
      <c r="M1096" s="162">
        <v>120</v>
      </c>
      <c r="N1096" s="162">
        <v>0</v>
      </c>
      <c r="O1096" s="162">
        <f t="shared" si="106"/>
        <v>12.348000000000003</v>
      </c>
      <c r="P1096" s="164">
        <f t="shared" si="107"/>
        <v>1481.7600000000002</v>
      </c>
      <c r="Q1096" s="165">
        <f t="shared" si="103"/>
        <v>635.04</v>
      </c>
    </row>
    <row r="1097" spans="1:17" s="154" customFormat="1">
      <c r="A1097" s="231">
        <v>56701</v>
      </c>
      <c r="B1097" s="200" t="s">
        <v>1793</v>
      </c>
      <c r="C1097" s="166" t="s">
        <v>21</v>
      </c>
      <c r="D1097" s="197" t="s">
        <v>1791</v>
      </c>
      <c r="E1097" s="198" t="s">
        <v>1789</v>
      </c>
      <c r="F1097" s="199">
        <v>2116.8000000000002</v>
      </c>
      <c r="G1097" s="162">
        <v>30</v>
      </c>
      <c r="H1097" s="163">
        <f t="shared" si="104"/>
        <v>635.04000000000008</v>
      </c>
      <c r="I1097" s="163">
        <f t="shared" si="105"/>
        <v>1481.7600000000002</v>
      </c>
      <c r="J1097" s="162">
        <v>10</v>
      </c>
      <c r="K1097" s="162">
        <v>10</v>
      </c>
      <c r="L1097" s="162">
        <f t="shared" si="102"/>
        <v>120</v>
      </c>
      <c r="M1097" s="162">
        <v>120</v>
      </c>
      <c r="N1097" s="162">
        <v>0</v>
      </c>
      <c r="O1097" s="162">
        <f t="shared" si="106"/>
        <v>12.348000000000003</v>
      </c>
      <c r="P1097" s="164">
        <f t="shared" si="107"/>
        <v>1481.7600000000002</v>
      </c>
      <c r="Q1097" s="165">
        <f t="shared" si="103"/>
        <v>635.04</v>
      </c>
    </row>
    <row r="1098" spans="1:17" s="154" customFormat="1">
      <c r="A1098" s="231">
        <v>56701</v>
      </c>
      <c r="B1098" s="197" t="s">
        <v>1794</v>
      </c>
      <c r="C1098" s="166" t="s">
        <v>21</v>
      </c>
      <c r="D1098" s="197" t="s">
        <v>1795</v>
      </c>
      <c r="E1098" s="198" t="s">
        <v>1796</v>
      </c>
      <c r="F1098" s="199">
        <v>3385.56</v>
      </c>
      <c r="G1098" s="162">
        <v>30</v>
      </c>
      <c r="H1098" s="163">
        <f t="shared" si="104"/>
        <v>1015.6679999999999</v>
      </c>
      <c r="I1098" s="163">
        <f t="shared" si="105"/>
        <v>2369.8919999999998</v>
      </c>
      <c r="J1098" s="162">
        <v>10</v>
      </c>
      <c r="K1098" s="162">
        <v>10</v>
      </c>
      <c r="L1098" s="162">
        <f t="shared" si="102"/>
        <v>120</v>
      </c>
      <c r="M1098" s="162">
        <v>120</v>
      </c>
      <c r="N1098" s="162">
        <v>0</v>
      </c>
      <c r="O1098" s="162">
        <f t="shared" si="106"/>
        <v>19.749099999999999</v>
      </c>
      <c r="P1098" s="164">
        <f t="shared" si="107"/>
        <v>2369.8919999999998</v>
      </c>
      <c r="Q1098" s="165">
        <f t="shared" si="103"/>
        <v>1015.6680000000001</v>
      </c>
    </row>
    <row r="1099" spans="1:17" s="154" customFormat="1">
      <c r="A1099" s="231">
        <v>56701</v>
      </c>
      <c r="B1099" s="197" t="s">
        <v>1797</v>
      </c>
      <c r="C1099" s="166" t="s">
        <v>21</v>
      </c>
      <c r="D1099" s="197" t="s">
        <v>1795</v>
      </c>
      <c r="E1099" s="198" t="s">
        <v>1796</v>
      </c>
      <c r="F1099" s="199">
        <v>3385.56</v>
      </c>
      <c r="G1099" s="162">
        <v>30</v>
      </c>
      <c r="H1099" s="163">
        <f t="shared" si="104"/>
        <v>1015.6679999999999</v>
      </c>
      <c r="I1099" s="163">
        <f t="shared" si="105"/>
        <v>2369.8919999999998</v>
      </c>
      <c r="J1099" s="162">
        <v>10</v>
      </c>
      <c r="K1099" s="162">
        <v>10</v>
      </c>
      <c r="L1099" s="162">
        <f t="shared" si="102"/>
        <v>120</v>
      </c>
      <c r="M1099" s="162">
        <v>120</v>
      </c>
      <c r="N1099" s="162">
        <v>0</v>
      </c>
      <c r="O1099" s="162">
        <f t="shared" si="106"/>
        <v>19.749099999999999</v>
      </c>
      <c r="P1099" s="164">
        <f t="shared" si="107"/>
        <v>2369.8919999999998</v>
      </c>
      <c r="Q1099" s="165">
        <f t="shared" si="103"/>
        <v>1015.6680000000001</v>
      </c>
    </row>
    <row r="1100" spans="1:17" s="154" customFormat="1">
      <c r="A1100" s="231">
        <v>56701</v>
      </c>
      <c r="B1100" s="200" t="s">
        <v>1798</v>
      </c>
      <c r="C1100" s="166" t="s">
        <v>21</v>
      </c>
      <c r="D1100" s="200" t="s">
        <v>1799</v>
      </c>
      <c r="E1100" s="198" t="s">
        <v>1769</v>
      </c>
      <c r="F1100" s="199">
        <v>4196</v>
      </c>
      <c r="G1100" s="162">
        <v>30</v>
      </c>
      <c r="H1100" s="163">
        <f t="shared" si="104"/>
        <v>1258.8</v>
      </c>
      <c r="I1100" s="163">
        <f t="shared" si="105"/>
        <v>2937.2</v>
      </c>
      <c r="J1100" s="162">
        <v>10</v>
      </c>
      <c r="K1100" s="162">
        <v>10</v>
      </c>
      <c r="L1100" s="162">
        <f t="shared" si="102"/>
        <v>120</v>
      </c>
      <c r="M1100" s="162">
        <v>120</v>
      </c>
      <c r="N1100" s="162">
        <v>0</v>
      </c>
      <c r="O1100" s="162">
        <f t="shared" si="106"/>
        <v>24.476666666666667</v>
      </c>
      <c r="P1100" s="164">
        <f t="shared" si="107"/>
        <v>2937.2</v>
      </c>
      <c r="Q1100" s="165">
        <f t="shared" si="103"/>
        <v>1258.8000000000002</v>
      </c>
    </row>
    <row r="1101" spans="1:17" s="154" customFormat="1">
      <c r="A1101" s="231">
        <v>56701</v>
      </c>
      <c r="B1101" s="200" t="s">
        <v>1800</v>
      </c>
      <c r="C1101" s="166" t="s">
        <v>21</v>
      </c>
      <c r="D1101" s="200" t="s">
        <v>1801</v>
      </c>
      <c r="E1101" s="198" t="s">
        <v>1769</v>
      </c>
      <c r="F1101" s="199">
        <v>4600</v>
      </c>
      <c r="G1101" s="162">
        <v>30</v>
      </c>
      <c r="H1101" s="163">
        <f t="shared" si="104"/>
        <v>1380</v>
      </c>
      <c r="I1101" s="163">
        <f t="shared" si="105"/>
        <v>3220</v>
      </c>
      <c r="J1101" s="162">
        <v>10</v>
      </c>
      <c r="K1101" s="162">
        <v>10</v>
      </c>
      <c r="L1101" s="162">
        <f t="shared" ref="L1101:L1166" si="108">J1101*12</f>
        <v>120</v>
      </c>
      <c r="M1101" s="162">
        <v>120</v>
      </c>
      <c r="N1101" s="162">
        <v>0</v>
      </c>
      <c r="O1101" s="162">
        <f t="shared" si="106"/>
        <v>26.833333333333332</v>
      </c>
      <c r="P1101" s="164">
        <f t="shared" si="107"/>
        <v>3220</v>
      </c>
      <c r="Q1101" s="165">
        <f t="shared" ref="Q1101:Q1166" si="109">F1101-P1101</f>
        <v>1380</v>
      </c>
    </row>
    <row r="1102" spans="1:17" s="154" customFormat="1">
      <c r="A1102" s="231">
        <v>56701</v>
      </c>
      <c r="B1102" s="200" t="s">
        <v>1802</v>
      </c>
      <c r="C1102" s="166" t="s">
        <v>21</v>
      </c>
      <c r="D1102" s="197" t="s">
        <v>22</v>
      </c>
      <c r="E1102" s="201" t="s">
        <v>1803</v>
      </c>
      <c r="F1102" s="199">
        <v>1</v>
      </c>
      <c r="G1102" s="162">
        <v>30</v>
      </c>
      <c r="H1102" s="163">
        <f t="shared" ref="H1102:H1167" si="110">F1102*G1102%</f>
        <v>0.3</v>
      </c>
      <c r="I1102" s="163">
        <f t="shared" ref="I1102:I1167" si="111">F1102-H1102</f>
        <v>0.7</v>
      </c>
      <c r="J1102" s="162">
        <v>10</v>
      </c>
      <c r="K1102" s="162">
        <v>10</v>
      </c>
      <c r="L1102" s="162">
        <f t="shared" si="108"/>
        <v>120</v>
      </c>
      <c r="M1102" s="162">
        <v>120</v>
      </c>
      <c r="N1102" s="162">
        <v>0</v>
      </c>
      <c r="O1102" s="162">
        <f t="shared" ref="O1102:O1167" si="112">I1102/L1102</f>
        <v>5.8333333333333327E-3</v>
      </c>
      <c r="P1102" s="164">
        <f t="shared" ref="P1102:P1167" si="113">O1102*M1102</f>
        <v>0.7</v>
      </c>
      <c r="Q1102" s="165">
        <f t="shared" si="109"/>
        <v>0.30000000000000004</v>
      </c>
    </row>
    <row r="1103" spans="1:17" s="154" customFormat="1">
      <c r="A1103" s="231">
        <v>56701</v>
      </c>
      <c r="B1103" s="200" t="s">
        <v>1804</v>
      </c>
      <c r="C1103" s="166" t="s">
        <v>21</v>
      </c>
      <c r="D1103" s="197" t="s">
        <v>22</v>
      </c>
      <c r="E1103" s="201" t="s">
        <v>1805</v>
      </c>
      <c r="F1103" s="199">
        <v>1</v>
      </c>
      <c r="G1103" s="162">
        <v>30</v>
      </c>
      <c r="H1103" s="163">
        <f t="shared" si="110"/>
        <v>0.3</v>
      </c>
      <c r="I1103" s="163">
        <f t="shared" si="111"/>
        <v>0.7</v>
      </c>
      <c r="J1103" s="162">
        <v>10</v>
      </c>
      <c r="K1103" s="162">
        <v>10</v>
      </c>
      <c r="L1103" s="162">
        <f t="shared" si="108"/>
        <v>120</v>
      </c>
      <c r="M1103" s="162">
        <v>120</v>
      </c>
      <c r="N1103" s="162">
        <v>0</v>
      </c>
      <c r="O1103" s="162">
        <f t="shared" si="112"/>
        <v>5.8333333333333327E-3</v>
      </c>
      <c r="P1103" s="164">
        <f t="shared" si="113"/>
        <v>0.7</v>
      </c>
      <c r="Q1103" s="165">
        <f t="shared" si="109"/>
        <v>0.30000000000000004</v>
      </c>
    </row>
    <row r="1104" spans="1:17" s="154" customFormat="1">
      <c r="A1104" s="231">
        <v>56701</v>
      </c>
      <c r="B1104" s="200" t="s">
        <v>1806</v>
      </c>
      <c r="C1104" s="166" t="s">
        <v>21</v>
      </c>
      <c r="D1104" s="197" t="s">
        <v>22</v>
      </c>
      <c r="E1104" s="201" t="s">
        <v>1807</v>
      </c>
      <c r="F1104" s="199">
        <v>1</v>
      </c>
      <c r="G1104" s="162">
        <v>30</v>
      </c>
      <c r="H1104" s="163">
        <f t="shared" si="110"/>
        <v>0.3</v>
      </c>
      <c r="I1104" s="163">
        <f t="shared" si="111"/>
        <v>0.7</v>
      </c>
      <c r="J1104" s="162">
        <v>10</v>
      </c>
      <c r="K1104" s="162">
        <v>10</v>
      </c>
      <c r="L1104" s="162">
        <f t="shared" si="108"/>
        <v>120</v>
      </c>
      <c r="M1104" s="162">
        <v>120</v>
      </c>
      <c r="N1104" s="162">
        <v>0</v>
      </c>
      <c r="O1104" s="162">
        <f t="shared" si="112"/>
        <v>5.8333333333333327E-3</v>
      </c>
      <c r="P1104" s="164">
        <f t="shared" si="113"/>
        <v>0.7</v>
      </c>
      <c r="Q1104" s="165">
        <f t="shared" si="109"/>
        <v>0.30000000000000004</v>
      </c>
    </row>
    <row r="1105" spans="1:17" s="154" customFormat="1">
      <c r="A1105" s="231">
        <v>56701</v>
      </c>
      <c r="B1105" s="200" t="s">
        <v>1808</v>
      </c>
      <c r="C1105" s="166" t="s">
        <v>21</v>
      </c>
      <c r="D1105" s="197" t="s">
        <v>22</v>
      </c>
      <c r="E1105" s="201" t="s">
        <v>1809</v>
      </c>
      <c r="F1105" s="199">
        <v>1</v>
      </c>
      <c r="G1105" s="162">
        <v>30</v>
      </c>
      <c r="H1105" s="163">
        <f t="shared" si="110"/>
        <v>0.3</v>
      </c>
      <c r="I1105" s="163">
        <f t="shared" si="111"/>
        <v>0.7</v>
      </c>
      <c r="J1105" s="162">
        <v>10</v>
      </c>
      <c r="K1105" s="162">
        <v>10</v>
      </c>
      <c r="L1105" s="162">
        <f t="shared" si="108"/>
        <v>120</v>
      </c>
      <c r="M1105" s="162">
        <v>120</v>
      </c>
      <c r="N1105" s="162">
        <v>0</v>
      </c>
      <c r="O1105" s="162">
        <f t="shared" si="112"/>
        <v>5.8333333333333327E-3</v>
      </c>
      <c r="P1105" s="164">
        <f t="shared" si="113"/>
        <v>0.7</v>
      </c>
      <c r="Q1105" s="165">
        <f t="shared" si="109"/>
        <v>0.30000000000000004</v>
      </c>
    </row>
    <row r="1106" spans="1:17" s="154" customFormat="1">
      <c r="A1106" s="231">
        <v>56701</v>
      </c>
      <c r="B1106" s="200" t="s">
        <v>1810</v>
      </c>
      <c r="C1106" s="166" t="s">
        <v>21</v>
      </c>
      <c r="D1106" s="197" t="s">
        <v>22</v>
      </c>
      <c r="E1106" s="201" t="s">
        <v>1811</v>
      </c>
      <c r="F1106" s="199">
        <v>1</v>
      </c>
      <c r="G1106" s="162">
        <v>30</v>
      </c>
      <c r="H1106" s="163">
        <f t="shared" si="110"/>
        <v>0.3</v>
      </c>
      <c r="I1106" s="163">
        <f t="shared" si="111"/>
        <v>0.7</v>
      </c>
      <c r="J1106" s="162">
        <v>10</v>
      </c>
      <c r="K1106" s="162">
        <v>10</v>
      </c>
      <c r="L1106" s="162">
        <f t="shared" si="108"/>
        <v>120</v>
      </c>
      <c r="M1106" s="162">
        <v>120</v>
      </c>
      <c r="N1106" s="162">
        <v>0</v>
      </c>
      <c r="O1106" s="162">
        <f t="shared" si="112"/>
        <v>5.8333333333333327E-3</v>
      </c>
      <c r="P1106" s="164">
        <f t="shared" si="113"/>
        <v>0.7</v>
      </c>
      <c r="Q1106" s="165">
        <f t="shared" si="109"/>
        <v>0.30000000000000004</v>
      </c>
    </row>
    <row r="1107" spans="1:17" s="154" customFormat="1">
      <c r="A1107" s="231">
        <v>56701</v>
      </c>
      <c r="B1107" s="200" t="s">
        <v>1812</v>
      </c>
      <c r="C1107" s="166" t="s">
        <v>21</v>
      </c>
      <c r="D1107" s="197" t="s">
        <v>22</v>
      </c>
      <c r="E1107" s="201" t="s">
        <v>1813</v>
      </c>
      <c r="F1107" s="199">
        <v>1</v>
      </c>
      <c r="G1107" s="162">
        <v>30</v>
      </c>
      <c r="H1107" s="163">
        <f t="shared" si="110"/>
        <v>0.3</v>
      </c>
      <c r="I1107" s="163">
        <f t="shared" si="111"/>
        <v>0.7</v>
      </c>
      <c r="J1107" s="162">
        <v>10</v>
      </c>
      <c r="K1107" s="162">
        <v>10</v>
      </c>
      <c r="L1107" s="162">
        <f t="shared" si="108"/>
        <v>120</v>
      </c>
      <c r="M1107" s="162">
        <v>120</v>
      </c>
      <c r="N1107" s="162">
        <v>0</v>
      </c>
      <c r="O1107" s="162">
        <f t="shared" si="112"/>
        <v>5.8333333333333327E-3</v>
      </c>
      <c r="P1107" s="164">
        <f t="shared" si="113"/>
        <v>0.7</v>
      </c>
      <c r="Q1107" s="165">
        <f t="shared" si="109"/>
        <v>0.30000000000000004</v>
      </c>
    </row>
    <row r="1108" spans="1:17" s="154" customFormat="1">
      <c r="A1108" s="231">
        <v>56701</v>
      </c>
      <c r="B1108" s="200" t="s">
        <v>1814</v>
      </c>
      <c r="C1108" s="166" t="s">
        <v>21</v>
      </c>
      <c r="D1108" s="197" t="s">
        <v>22</v>
      </c>
      <c r="E1108" s="201" t="s">
        <v>1815</v>
      </c>
      <c r="F1108" s="199">
        <v>1</v>
      </c>
      <c r="G1108" s="162">
        <v>30</v>
      </c>
      <c r="H1108" s="163">
        <f t="shared" si="110"/>
        <v>0.3</v>
      </c>
      <c r="I1108" s="163">
        <f t="shared" si="111"/>
        <v>0.7</v>
      </c>
      <c r="J1108" s="162">
        <v>10</v>
      </c>
      <c r="K1108" s="162">
        <v>10</v>
      </c>
      <c r="L1108" s="162">
        <f t="shared" si="108"/>
        <v>120</v>
      </c>
      <c r="M1108" s="162">
        <v>120</v>
      </c>
      <c r="N1108" s="162">
        <v>0</v>
      </c>
      <c r="O1108" s="162">
        <f t="shared" si="112"/>
        <v>5.8333333333333327E-3</v>
      </c>
      <c r="P1108" s="164">
        <f t="shared" si="113"/>
        <v>0.7</v>
      </c>
      <c r="Q1108" s="165">
        <f t="shared" si="109"/>
        <v>0.30000000000000004</v>
      </c>
    </row>
    <row r="1109" spans="1:17" s="154" customFormat="1">
      <c r="A1109" s="231">
        <v>56701</v>
      </c>
      <c r="B1109" s="200" t="s">
        <v>1816</v>
      </c>
      <c r="C1109" s="166" t="s">
        <v>21</v>
      </c>
      <c r="D1109" s="215">
        <v>35898</v>
      </c>
      <c r="E1109" s="201" t="s">
        <v>1817</v>
      </c>
      <c r="F1109" s="199">
        <v>1</v>
      </c>
      <c r="G1109" s="162">
        <v>30</v>
      </c>
      <c r="H1109" s="163">
        <f t="shared" si="110"/>
        <v>0.3</v>
      </c>
      <c r="I1109" s="163">
        <f t="shared" si="111"/>
        <v>0.7</v>
      </c>
      <c r="J1109" s="162">
        <v>10</v>
      </c>
      <c r="K1109" s="162">
        <v>10</v>
      </c>
      <c r="L1109" s="162">
        <f t="shared" si="108"/>
        <v>120</v>
      </c>
      <c r="M1109" s="162">
        <v>120</v>
      </c>
      <c r="N1109" s="162">
        <v>0</v>
      </c>
      <c r="O1109" s="162">
        <f t="shared" si="112"/>
        <v>5.8333333333333327E-3</v>
      </c>
      <c r="P1109" s="164">
        <f t="shared" si="113"/>
        <v>0.7</v>
      </c>
      <c r="Q1109" s="165">
        <f t="shared" si="109"/>
        <v>0.30000000000000004</v>
      </c>
    </row>
    <row r="1110" spans="1:17" s="154" customFormat="1">
      <c r="A1110" s="231">
        <v>56701</v>
      </c>
      <c r="B1110" s="200" t="s">
        <v>1818</v>
      </c>
      <c r="C1110" s="166" t="s">
        <v>21</v>
      </c>
      <c r="D1110" s="215">
        <v>35898</v>
      </c>
      <c r="E1110" s="201" t="s">
        <v>1819</v>
      </c>
      <c r="F1110" s="199">
        <v>1</v>
      </c>
      <c r="G1110" s="162">
        <v>30</v>
      </c>
      <c r="H1110" s="163">
        <f t="shared" si="110"/>
        <v>0.3</v>
      </c>
      <c r="I1110" s="163">
        <f t="shared" si="111"/>
        <v>0.7</v>
      </c>
      <c r="J1110" s="162">
        <v>10</v>
      </c>
      <c r="K1110" s="162">
        <v>10</v>
      </c>
      <c r="L1110" s="162">
        <f t="shared" si="108"/>
        <v>120</v>
      </c>
      <c r="M1110" s="162">
        <v>120</v>
      </c>
      <c r="N1110" s="162">
        <v>0</v>
      </c>
      <c r="O1110" s="162">
        <f t="shared" si="112"/>
        <v>5.8333333333333327E-3</v>
      </c>
      <c r="P1110" s="164">
        <f t="shared" si="113"/>
        <v>0.7</v>
      </c>
      <c r="Q1110" s="165">
        <f t="shared" si="109"/>
        <v>0.30000000000000004</v>
      </c>
    </row>
    <row r="1111" spans="1:17" s="154" customFormat="1">
      <c r="A1111" s="231">
        <v>56701</v>
      </c>
      <c r="B1111" s="200" t="s">
        <v>1820</v>
      </c>
      <c r="C1111" s="166" t="s">
        <v>21</v>
      </c>
      <c r="D1111" s="197" t="s">
        <v>22</v>
      </c>
      <c r="E1111" s="201" t="s">
        <v>1821</v>
      </c>
      <c r="F1111" s="199">
        <v>1</v>
      </c>
      <c r="G1111" s="162">
        <v>30</v>
      </c>
      <c r="H1111" s="163">
        <f t="shared" si="110"/>
        <v>0.3</v>
      </c>
      <c r="I1111" s="163">
        <f t="shared" si="111"/>
        <v>0.7</v>
      </c>
      <c r="J1111" s="162">
        <v>10</v>
      </c>
      <c r="K1111" s="162">
        <v>10</v>
      </c>
      <c r="L1111" s="162">
        <f t="shared" si="108"/>
        <v>120</v>
      </c>
      <c r="M1111" s="162">
        <v>120</v>
      </c>
      <c r="N1111" s="162">
        <v>0</v>
      </c>
      <c r="O1111" s="162">
        <f t="shared" si="112"/>
        <v>5.8333333333333327E-3</v>
      </c>
      <c r="P1111" s="164">
        <f t="shared" si="113"/>
        <v>0.7</v>
      </c>
      <c r="Q1111" s="165">
        <f t="shared" si="109"/>
        <v>0.30000000000000004</v>
      </c>
    </row>
    <row r="1112" spans="1:17" s="154" customFormat="1">
      <c r="A1112" s="231">
        <v>56701</v>
      </c>
      <c r="B1112" s="200" t="s">
        <v>1822</v>
      </c>
      <c r="C1112" s="166" t="s">
        <v>21</v>
      </c>
      <c r="D1112" s="197" t="s">
        <v>22</v>
      </c>
      <c r="E1112" s="201" t="s">
        <v>1823</v>
      </c>
      <c r="F1112" s="199">
        <v>1</v>
      </c>
      <c r="G1112" s="162">
        <v>30</v>
      </c>
      <c r="H1112" s="163">
        <f t="shared" si="110"/>
        <v>0.3</v>
      </c>
      <c r="I1112" s="163">
        <f t="shared" si="111"/>
        <v>0.7</v>
      </c>
      <c r="J1112" s="162">
        <v>10</v>
      </c>
      <c r="K1112" s="162">
        <v>10</v>
      </c>
      <c r="L1112" s="162">
        <f t="shared" si="108"/>
        <v>120</v>
      </c>
      <c r="M1112" s="162">
        <v>120</v>
      </c>
      <c r="N1112" s="162">
        <v>0</v>
      </c>
      <c r="O1112" s="162">
        <f t="shared" si="112"/>
        <v>5.8333333333333327E-3</v>
      </c>
      <c r="P1112" s="164">
        <f t="shared" si="113"/>
        <v>0.7</v>
      </c>
      <c r="Q1112" s="165">
        <f t="shared" si="109"/>
        <v>0.30000000000000004</v>
      </c>
    </row>
    <row r="1113" spans="1:17" s="154" customFormat="1">
      <c r="A1113" s="231">
        <v>56701</v>
      </c>
      <c r="B1113" s="200" t="s">
        <v>1824</v>
      </c>
      <c r="C1113" s="166" t="s">
        <v>21</v>
      </c>
      <c r="D1113" s="197" t="s">
        <v>22</v>
      </c>
      <c r="E1113" s="201" t="s">
        <v>1823</v>
      </c>
      <c r="F1113" s="199">
        <v>1</v>
      </c>
      <c r="G1113" s="162">
        <v>30</v>
      </c>
      <c r="H1113" s="163">
        <f t="shared" si="110"/>
        <v>0.3</v>
      </c>
      <c r="I1113" s="163">
        <f t="shared" si="111"/>
        <v>0.7</v>
      </c>
      <c r="J1113" s="162">
        <v>10</v>
      </c>
      <c r="K1113" s="162">
        <v>10</v>
      </c>
      <c r="L1113" s="162">
        <f t="shared" si="108"/>
        <v>120</v>
      </c>
      <c r="M1113" s="162">
        <v>120</v>
      </c>
      <c r="N1113" s="162">
        <v>0</v>
      </c>
      <c r="O1113" s="162">
        <f t="shared" si="112"/>
        <v>5.8333333333333327E-3</v>
      </c>
      <c r="P1113" s="164">
        <f t="shared" si="113"/>
        <v>0.7</v>
      </c>
      <c r="Q1113" s="165">
        <f t="shared" si="109"/>
        <v>0.30000000000000004</v>
      </c>
    </row>
    <row r="1114" spans="1:17" s="154" customFormat="1">
      <c r="A1114" s="231">
        <v>56701</v>
      </c>
      <c r="B1114" s="200" t="s">
        <v>1825</v>
      </c>
      <c r="C1114" s="166" t="s">
        <v>21</v>
      </c>
      <c r="D1114" s="197" t="s">
        <v>22</v>
      </c>
      <c r="E1114" s="201" t="s">
        <v>1826</v>
      </c>
      <c r="F1114" s="199">
        <v>1</v>
      </c>
      <c r="G1114" s="162">
        <v>30</v>
      </c>
      <c r="H1114" s="163">
        <f t="shared" si="110"/>
        <v>0.3</v>
      </c>
      <c r="I1114" s="163">
        <f t="shared" si="111"/>
        <v>0.7</v>
      </c>
      <c r="J1114" s="162">
        <v>10</v>
      </c>
      <c r="K1114" s="162">
        <v>10</v>
      </c>
      <c r="L1114" s="162">
        <f t="shared" si="108"/>
        <v>120</v>
      </c>
      <c r="M1114" s="162">
        <v>120</v>
      </c>
      <c r="N1114" s="162">
        <v>0</v>
      </c>
      <c r="O1114" s="162">
        <f t="shared" si="112"/>
        <v>5.8333333333333327E-3</v>
      </c>
      <c r="P1114" s="164">
        <f t="shared" si="113"/>
        <v>0.7</v>
      </c>
      <c r="Q1114" s="165">
        <f t="shared" si="109"/>
        <v>0.30000000000000004</v>
      </c>
    </row>
    <row r="1115" spans="1:17" s="154" customFormat="1">
      <c r="A1115" s="231">
        <v>56701</v>
      </c>
      <c r="B1115" s="200" t="s">
        <v>1827</v>
      </c>
      <c r="C1115" s="166" t="s">
        <v>21</v>
      </c>
      <c r="D1115" s="197" t="s">
        <v>22</v>
      </c>
      <c r="E1115" s="198" t="s">
        <v>1805</v>
      </c>
      <c r="F1115" s="199">
        <v>1</v>
      </c>
      <c r="G1115" s="162">
        <v>30</v>
      </c>
      <c r="H1115" s="163">
        <f t="shared" si="110"/>
        <v>0.3</v>
      </c>
      <c r="I1115" s="163">
        <f t="shared" si="111"/>
        <v>0.7</v>
      </c>
      <c r="J1115" s="162">
        <v>10</v>
      </c>
      <c r="K1115" s="162">
        <v>10</v>
      </c>
      <c r="L1115" s="162">
        <f t="shared" si="108"/>
        <v>120</v>
      </c>
      <c r="M1115" s="162">
        <v>120</v>
      </c>
      <c r="N1115" s="162">
        <v>0</v>
      </c>
      <c r="O1115" s="162">
        <f t="shared" si="112"/>
        <v>5.8333333333333327E-3</v>
      </c>
      <c r="P1115" s="164">
        <f t="shared" si="113"/>
        <v>0.7</v>
      </c>
      <c r="Q1115" s="165">
        <f t="shared" si="109"/>
        <v>0.30000000000000004</v>
      </c>
    </row>
    <row r="1116" spans="1:17" s="154" customFormat="1">
      <c r="A1116" s="231">
        <v>56701</v>
      </c>
      <c r="B1116" s="197" t="s">
        <v>1828</v>
      </c>
      <c r="C1116" s="166" t="s">
        <v>21</v>
      </c>
      <c r="D1116" s="197" t="s">
        <v>22</v>
      </c>
      <c r="E1116" s="198" t="s">
        <v>1829</v>
      </c>
      <c r="F1116" s="199">
        <v>1</v>
      </c>
      <c r="G1116" s="162">
        <v>30</v>
      </c>
      <c r="H1116" s="163">
        <f t="shared" si="110"/>
        <v>0.3</v>
      </c>
      <c r="I1116" s="163">
        <f t="shared" si="111"/>
        <v>0.7</v>
      </c>
      <c r="J1116" s="162">
        <v>10</v>
      </c>
      <c r="K1116" s="162">
        <v>10</v>
      </c>
      <c r="L1116" s="162">
        <f t="shared" si="108"/>
        <v>120</v>
      </c>
      <c r="M1116" s="162">
        <v>120</v>
      </c>
      <c r="N1116" s="162">
        <v>0</v>
      </c>
      <c r="O1116" s="162">
        <f t="shared" si="112"/>
        <v>5.8333333333333327E-3</v>
      </c>
      <c r="P1116" s="164">
        <f t="shared" si="113"/>
        <v>0.7</v>
      </c>
      <c r="Q1116" s="165">
        <f t="shared" si="109"/>
        <v>0.30000000000000004</v>
      </c>
    </row>
    <row r="1117" spans="1:17" s="154" customFormat="1">
      <c r="A1117" s="231">
        <v>56701</v>
      </c>
      <c r="B1117" s="197" t="s">
        <v>1830</v>
      </c>
      <c r="C1117" s="166" t="s">
        <v>21</v>
      </c>
      <c r="D1117" s="215">
        <v>38798</v>
      </c>
      <c r="E1117" s="201" t="s">
        <v>1831</v>
      </c>
      <c r="F1117" s="199">
        <v>3183.25</v>
      </c>
      <c r="G1117" s="162">
        <v>30</v>
      </c>
      <c r="H1117" s="163">
        <f t="shared" si="110"/>
        <v>954.97499999999991</v>
      </c>
      <c r="I1117" s="163">
        <f t="shared" si="111"/>
        <v>2228.2750000000001</v>
      </c>
      <c r="J1117" s="162">
        <v>10</v>
      </c>
      <c r="K1117" s="162">
        <v>10</v>
      </c>
      <c r="L1117" s="162">
        <f t="shared" si="108"/>
        <v>120</v>
      </c>
      <c r="M1117" s="162">
        <v>120</v>
      </c>
      <c r="N1117" s="162">
        <v>0</v>
      </c>
      <c r="O1117" s="162">
        <f t="shared" si="112"/>
        <v>18.568958333333335</v>
      </c>
      <c r="P1117" s="164">
        <f t="shared" si="113"/>
        <v>2228.2750000000001</v>
      </c>
      <c r="Q1117" s="165">
        <f t="shared" si="109"/>
        <v>954.97499999999991</v>
      </c>
    </row>
    <row r="1118" spans="1:17" s="154" customFormat="1">
      <c r="A1118" s="231">
        <v>56701</v>
      </c>
      <c r="B1118" s="197" t="s">
        <v>1832</v>
      </c>
      <c r="C1118" s="166" t="s">
        <v>21</v>
      </c>
      <c r="D1118" s="215">
        <v>38810</v>
      </c>
      <c r="E1118" s="198" t="s">
        <v>1833</v>
      </c>
      <c r="F1118" s="199">
        <v>1937.95</v>
      </c>
      <c r="G1118" s="162">
        <v>30</v>
      </c>
      <c r="H1118" s="163">
        <f t="shared" si="110"/>
        <v>581.38499999999999</v>
      </c>
      <c r="I1118" s="163">
        <f t="shared" si="111"/>
        <v>1356.5650000000001</v>
      </c>
      <c r="J1118" s="162">
        <v>10</v>
      </c>
      <c r="K1118" s="162">
        <v>10</v>
      </c>
      <c r="L1118" s="162">
        <f t="shared" si="108"/>
        <v>120</v>
      </c>
      <c r="M1118" s="162">
        <v>120</v>
      </c>
      <c r="N1118" s="162">
        <v>0</v>
      </c>
      <c r="O1118" s="162">
        <f t="shared" si="112"/>
        <v>11.304708333333334</v>
      </c>
      <c r="P1118" s="164">
        <f t="shared" si="113"/>
        <v>1356.5650000000001</v>
      </c>
      <c r="Q1118" s="165">
        <f t="shared" si="109"/>
        <v>581.38499999999999</v>
      </c>
    </row>
    <row r="1119" spans="1:17" s="154" customFormat="1">
      <c r="A1119" s="231">
        <v>56701</v>
      </c>
      <c r="B1119" s="197" t="s">
        <v>1834</v>
      </c>
      <c r="C1119" s="166" t="s">
        <v>21</v>
      </c>
      <c r="D1119" s="215">
        <v>38810</v>
      </c>
      <c r="E1119" s="198" t="s">
        <v>1833</v>
      </c>
      <c r="F1119" s="199">
        <v>1937.95</v>
      </c>
      <c r="G1119" s="162">
        <v>30</v>
      </c>
      <c r="H1119" s="163">
        <f t="shared" si="110"/>
        <v>581.38499999999999</v>
      </c>
      <c r="I1119" s="163">
        <f t="shared" si="111"/>
        <v>1356.5650000000001</v>
      </c>
      <c r="J1119" s="162">
        <v>10</v>
      </c>
      <c r="K1119" s="162">
        <v>10</v>
      </c>
      <c r="L1119" s="162">
        <f t="shared" si="108"/>
        <v>120</v>
      </c>
      <c r="M1119" s="162">
        <v>120</v>
      </c>
      <c r="N1119" s="162">
        <v>0</v>
      </c>
      <c r="O1119" s="162">
        <f t="shared" si="112"/>
        <v>11.304708333333334</v>
      </c>
      <c r="P1119" s="164">
        <f t="shared" si="113"/>
        <v>1356.5650000000001</v>
      </c>
      <c r="Q1119" s="165">
        <f t="shared" si="109"/>
        <v>581.38499999999999</v>
      </c>
    </row>
    <row r="1120" spans="1:17" s="154" customFormat="1">
      <c r="A1120" s="231">
        <v>56701</v>
      </c>
      <c r="B1120" s="197" t="s">
        <v>1835</v>
      </c>
      <c r="C1120" s="166" t="s">
        <v>21</v>
      </c>
      <c r="D1120" s="215">
        <v>38810</v>
      </c>
      <c r="E1120" s="198" t="s">
        <v>1833</v>
      </c>
      <c r="F1120" s="199">
        <v>1937.95</v>
      </c>
      <c r="G1120" s="162">
        <v>30</v>
      </c>
      <c r="H1120" s="163">
        <f t="shared" si="110"/>
        <v>581.38499999999999</v>
      </c>
      <c r="I1120" s="163">
        <f t="shared" si="111"/>
        <v>1356.5650000000001</v>
      </c>
      <c r="J1120" s="162">
        <v>10</v>
      </c>
      <c r="K1120" s="162">
        <v>10</v>
      </c>
      <c r="L1120" s="162">
        <f t="shared" si="108"/>
        <v>120</v>
      </c>
      <c r="M1120" s="162">
        <v>120</v>
      </c>
      <c r="N1120" s="162">
        <v>0</v>
      </c>
      <c r="O1120" s="162">
        <f t="shared" si="112"/>
        <v>11.304708333333334</v>
      </c>
      <c r="P1120" s="164">
        <f t="shared" si="113"/>
        <v>1356.5650000000001</v>
      </c>
      <c r="Q1120" s="165">
        <f t="shared" si="109"/>
        <v>581.38499999999999</v>
      </c>
    </row>
    <row r="1121" spans="1:17" s="154" customFormat="1">
      <c r="A1121" s="231">
        <v>56701</v>
      </c>
      <c r="B1121" s="197" t="s">
        <v>1836</v>
      </c>
      <c r="C1121" s="166" t="s">
        <v>21</v>
      </c>
      <c r="D1121" s="215">
        <v>38810</v>
      </c>
      <c r="E1121" s="198" t="s">
        <v>1833</v>
      </c>
      <c r="F1121" s="199">
        <v>1937.95</v>
      </c>
      <c r="G1121" s="162">
        <v>30</v>
      </c>
      <c r="H1121" s="163">
        <f t="shared" si="110"/>
        <v>581.38499999999999</v>
      </c>
      <c r="I1121" s="163">
        <f t="shared" si="111"/>
        <v>1356.5650000000001</v>
      </c>
      <c r="J1121" s="162">
        <v>10</v>
      </c>
      <c r="K1121" s="162">
        <v>10</v>
      </c>
      <c r="L1121" s="162">
        <f t="shared" si="108"/>
        <v>120</v>
      </c>
      <c r="M1121" s="162">
        <v>120</v>
      </c>
      <c r="N1121" s="162">
        <v>0</v>
      </c>
      <c r="O1121" s="162">
        <f t="shared" si="112"/>
        <v>11.304708333333334</v>
      </c>
      <c r="P1121" s="164">
        <f t="shared" si="113"/>
        <v>1356.5650000000001</v>
      </c>
      <c r="Q1121" s="165">
        <f t="shared" si="109"/>
        <v>581.38499999999999</v>
      </c>
    </row>
    <row r="1122" spans="1:17" s="154" customFormat="1">
      <c r="A1122" s="231">
        <v>56701</v>
      </c>
      <c r="B1122" s="197" t="s">
        <v>1837</v>
      </c>
      <c r="C1122" s="166" t="s">
        <v>21</v>
      </c>
      <c r="D1122" s="215">
        <v>38813</v>
      </c>
      <c r="E1122" s="201" t="s">
        <v>1838</v>
      </c>
      <c r="F1122" s="199">
        <v>2222.04</v>
      </c>
      <c r="G1122" s="162">
        <v>30</v>
      </c>
      <c r="H1122" s="163">
        <f t="shared" si="110"/>
        <v>666.61199999999997</v>
      </c>
      <c r="I1122" s="163">
        <f t="shared" si="111"/>
        <v>1555.4279999999999</v>
      </c>
      <c r="J1122" s="162">
        <v>10</v>
      </c>
      <c r="K1122" s="162">
        <v>10</v>
      </c>
      <c r="L1122" s="162">
        <f t="shared" si="108"/>
        <v>120</v>
      </c>
      <c r="M1122" s="162">
        <v>120</v>
      </c>
      <c r="N1122" s="162">
        <v>0</v>
      </c>
      <c r="O1122" s="162">
        <f t="shared" si="112"/>
        <v>12.961899999999998</v>
      </c>
      <c r="P1122" s="164">
        <f t="shared" si="113"/>
        <v>1555.4279999999999</v>
      </c>
      <c r="Q1122" s="165">
        <f t="shared" si="109"/>
        <v>666.61200000000008</v>
      </c>
    </row>
    <row r="1123" spans="1:17" s="154" customFormat="1" ht="24">
      <c r="A1123" s="231">
        <v>56701</v>
      </c>
      <c r="B1123" s="198" t="s">
        <v>1839</v>
      </c>
      <c r="C1123" s="166" t="s">
        <v>21</v>
      </c>
      <c r="D1123" s="216">
        <v>38917</v>
      </c>
      <c r="E1123" s="201" t="s">
        <v>1840</v>
      </c>
      <c r="F1123" s="217">
        <v>2045</v>
      </c>
      <c r="G1123" s="162">
        <v>30</v>
      </c>
      <c r="H1123" s="163">
        <f t="shared" si="110"/>
        <v>613.5</v>
      </c>
      <c r="I1123" s="163">
        <f t="shared" si="111"/>
        <v>1431.5</v>
      </c>
      <c r="J1123" s="162">
        <v>10</v>
      </c>
      <c r="K1123" s="162">
        <v>10</v>
      </c>
      <c r="L1123" s="162">
        <f t="shared" si="108"/>
        <v>120</v>
      </c>
      <c r="M1123" s="162">
        <v>120</v>
      </c>
      <c r="N1123" s="162">
        <v>0</v>
      </c>
      <c r="O1123" s="162">
        <f t="shared" si="112"/>
        <v>11.929166666666667</v>
      </c>
      <c r="P1123" s="164">
        <f t="shared" si="113"/>
        <v>1431.5</v>
      </c>
      <c r="Q1123" s="165">
        <f t="shared" si="109"/>
        <v>613.5</v>
      </c>
    </row>
    <row r="1124" spans="1:17" s="154" customFormat="1">
      <c r="A1124" s="231">
        <v>56701</v>
      </c>
      <c r="B1124" s="197" t="s">
        <v>1841</v>
      </c>
      <c r="C1124" s="166" t="s">
        <v>21</v>
      </c>
      <c r="D1124" s="215">
        <v>38916</v>
      </c>
      <c r="E1124" s="201" t="s">
        <v>1842</v>
      </c>
      <c r="F1124" s="199">
        <v>1508.21</v>
      </c>
      <c r="G1124" s="162">
        <v>30</v>
      </c>
      <c r="H1124" s="163">
        <f t="shared" si="110"/>
        <v>452.46300000000002</v>
      </c>
      <c r="I1124" s="163">
        <f t="shared" si="111"/>
        <v>1055.7470000000001</v>
      </c>
      <c r="J1124" s="162">
        <v>10</v>
      </c>
      <c r="K1124" s="162">
        <v>10</v>
      </c>
      <c r="L1124" s="162">
        <f t="shared" si="108"/>
        <v>120</v>
      </c>
      <c r="M1124" s="162">
        <v>120</v>
      </c>
      <c r="N1124" s="162">
        <v>0</v>
      </c>
      <c r="O1124" s="162">
        <f t="shared" si="112"/>
        <v>8.7978916666666667</v>
      </c>
      <c r="P1124" s="164">
        <f t="shared" si="113"/>
        <v>1055.7470000000001</v>
      </c>
      <c r="Q1124" s="165">
        <f t="shared" si="109"/>
        <v>452.46299999999997</v>
      </c>
    </row>
    <row r="1125" spans="1:17" s="154" customFormat="1">
      <c r="A1125" s="231">
        <v>56701</v>
      </c>
      <c r="B1125" s="200" t="s">
        <v>1843</v>
      </c>
      <c r="C1125" s="166" t="s">
        <v>21</v>
      </c>
      <c r="D1125" s="218">
        <v>38946</v>
      </c>
      <c r="E1125" s="201" t="s">
        <v>1844</v>
      </c>
      <c r="F1125" s="199">
        <v>1187</v>
      </c>
      <c r="G1125" s="162">
        <v>30</v>
      </c>
      <c r="H1125" s="163">
        <f t="shared" si="110"/>
        <v>356.09999999999997</v>
      </c>
      <c r="I1125" s="163">
        <f t="shared" si="111"/>
        <v>830.90000000000009</v>
      </c>
      <c r="J1125" s="162">
        <v>10</v>
      </c>
      <c r="K1125" s="162">
        <v>10</v>
      </c>
      <c r="L1125" s="162">
        <f t="shared" si="108"/>
        <v>120</v>
      </c>
      <c r="M1125" s="162">
        <v>120</v>
      </c>
      <c r="N1125" s="162">
        <v>0</v>
      </c>
      <c r="O1125" s="162">
        <f t="shared" si="112"/>
        <v>6.9241666666666672</v>
      </c>
      <c r="P1125" s="164">
        <f t="shared" si="113"/>
        <v>830.90000000000009</v>
      </c>
      <c r="Q1125" s="165">
        <f t="shared" si="109"/>
        <v>356.09999999999991</v>
      </c>
    </row>
    <row r="1126" spans="1:17" s="154" customFormat="1">
      <c r="A1126" s="231">
        <v>56701</v>
      </c>
      <c r="B1126" s="200" t="s">
        <v>1845</v>
      </c>
      <c r="C1126" s="166" t="s">
        <v>21</v>
      </c>
      <c r="D1126" s="218">
        <v>38946</v>
      </c>
      <c r="E1126" s="201" t="s">
        <v>1846</v>
      </c>
      <c r="F1126" s="199">
        <v>1627</v>
      </c>
      <c r="G1126" s="162">
        <v>30</v>
      </c>
      <c r="H1126" s="163">
        <f t="shared" si="110"/>
        <v>488.09999999999997</v>
      </c>
      <c r="I1126" s="163">
        <f t="shared" si="111"/>
        <v>1138.9000000000001</v>
      </c>
      <c r="J1126" s="162">
        <v>10</v>
      </c>
      <c r="K1126" s="162">
        <v>10</v>
      </c>
      <c r="L1126" s="162">
        <f t="shared" si="108"/>
        <v>120</v>
      </c>
      <c r="M1126" s="162">
        <v>120</v>
      </c>
      <c r="N1126" s="162">
        <v>0</v>
      </c>
      <c r="O1126" s="162">
        <f t="shared" si="112"/>
        <v>9.4908333333333346</v>
      </c>
      <c r="P1126" s="164">
        <f t="shared" si="113"/>
        <v>1138.9000000000001</v>
      </c>
      <c r="Q1126" s="165">
        <f t="shared" si="109"/>
        <v>488.09999999999991</v>
      </c>
    </row>
    <row r="1127" spans="1:17" s="154" customFormat="1">
      <c r="A1127" s="231">
        <v>56701</v>
      </c>
      <c r="B1127" s="200" t="s">
        <v>1847</v>
      </c>
      <c r="C1127" s="166" t="s">
        <v>21</v>
      </c>
      <c r="D1127" s="218">
        <v>38974</v>
      </c>
      <c r="E1127" s="201" t="s">
        <v>1848</v>
      </c>
      <c r="F1127" s="199">
        <v>6573.12</v>
      </c>
      <c r="G1127" s="162">
        <v>30</v>
      </c>
      <c r="H1127" s="163">
        <f t="shared" si="110"/>
        <v>1971.9359999999999</v>
      </c>
      <c r="I1127" s="163">
        <f t="shared" si="111"/>
        <v>4601.1840000000002</v>
      </c>
      <c r="J1127" s="162">
        <v>10</v>
      </c>
      <c r="K1127" s="162">
        <v>10</v>
      </c>
      <c r="L1127" s="162">
        <f t="shared" si="108"/>
        <v>120</v>
      </c>
      <c r="M1127" s="162">
        <v>120</v>
      </c>
      <c r="N1127" s="162">
        <v>0</v>
      </c>
      <c r="O1127" s="162">
        <f t="shared" si="112"/>
        <v>38.343200000000003</v>
      </c>
      <c r="P1127" s="164">
        <f t="shared" si="113"/>
        <v>4601.1840000000002</v>
      </c>
      <c r="Q1127" s="165">
        <f t="shared" si="109"/>
        <v>1971.9359999999997</v>
      </c>
    </row>
    <row r="1128" spans="1:17" s="154" customFormat="1">
      <c r="A1128" s="231">
        <v>56701</v>
      </c>
      <c r="B1128" s="200" t="s">
        <v>1849</v>
      </c>
      <c r="C1128" s="166" t="s">
        <v>21</v>
      </c>
      <c r="D1128" s="218">
        <v>38974</v>
      </c>
      <c r="E1128" s="201" t="s">
        <v>1850</v>
      </c>
      <c r="F1128" s="199">
        <v>2322.2399999999998</v>
      </c>
      <c r="G1128" s="162">
        <v>30</v>
      </c>
      <c r="H1128" s="163">
        <f t="shared" si="110"/>
        <v>696.67199999999991</v>
      </c>
      <c r="I1128" s="163">
        <f t="shared" si="111"/>
        <v>1625.5679999999998</v>
      </c>
      <c r="J1128" s="162">
        <v>10</v>
      </c>
      <c r="K1128" s="162">
        <v>10</v>
      </c>
      <c r="L1128" s="162">
        <f t="shared" si="108"/>
        <v>120</v>
      </c>
      <c r="M1128" s="162">
        <v>120</v>
      </c>
      <c r="N1128" s="162">
        <v>0</v>
      </c>
      <c r="O1128" s="162">
        <f t="shared" si="112"/>
        <v>13.546399999999998</v>
      </c>
      <c r="P1128" s="164">
        <f t="shared" si="113"/>
        <v>1625.5679999999998</v>
      </c>
      <c r="Q1128" s="165">
        <f t="shared" si="109"/>
        <v>696.67200000000003</v>
      </c>
    </row>
    <row r="1129" spans="1:17" s="154" customFormat="1">
      <c r="A1129" s="231">
        <v>56701</v>
      </c>
      <c r="B1129" s="200" t="s">
        <v>1851</v>
      </c>
      <c r="C1129" s="166" t="s">
        <v>21</v>
      </c>
      <c r="D1129" s="218">
        <v>38974</v>
      </c>
      <c r="E1129" s="201" t="s">
        <v>1852</v>
      </c>
      <c r="F1129" s="199">
        <v>6340.89</v>
      </c>
      <c r="G1129" s="162">
        <v>30</v>
      </c>
      <c r="H1129" s="163">
        <f t="shared" si="110"/>
        <v>1902.2670000000001</v>
      </c>
      <c r="I1129" s="163">
        <f t="shared" si="111"/>
        <v>4438.6230000000005</v>
      </c>
      <c r="J1129" s="162">
        <v>10</v>
      </c>
      <c r="K1129" s="162">
        <v>10</v>
      </c>
      <c r="L1129" s="162">
        <f t="shared" si="108"/>
        <v>120</v>
      </c>
      <c r="M1129" s="162">
        <v>120</v>
      </c>
      <c r="N1129" s="162">
        <v>0</v>
      </c>
      <c r="O1129" s="162">
        <f t="shared" si="112"/>
        <v>36.988525000000003</v>
      </c>
      <c r="P1129" s="164">
        <f t="shared" si="113"/>
        <v>4438.6230000000005</v>
      </c>
      <c r="Q1129" s="165">
        <f t="shared" si="109"/>
        <v>1902.2669999999998</v>
      </c>
    </row>
    <row r="1130" spans="1:17" s="154" customFormat="1">
      <c r="A1130" s="231">
        <v>56701</v>
      </c>
      <c r="B1130" s="200" t="s">
        <v>1853</v>
      </c>
      <c r="C1130" s="166" t="s">
        <v>21</v>
      </c>
      <c r="D1130" s="218">
        <v>38974</v>
      </c>
      <c r="E1130" s="201" t="s">
        <v>1854</v>
      </c>
      <c r="F1130" s="199">
        <v>3324.25</v>
      </c>
      <c r="G1130" s="162">
        <v>30</v>
      </c>
      <c r="H1130" s="163">
        <f t="shared" si="110"/>
        <v>997.27499999999998</v>
      </c>
      <c r="I1130" s="163">
        <f t="shared" si="111"/>
        <v>2326.9749999999999</v>
      </c>
      <c r="J1130" s="162">
        <v>10</v>
      </c>
      <c r="K1130" s="162">
        <v>10</v>
      </c>
      <c r="L1130" s="162">
        <f t="shared" si="108"/>
        <v>120</v>
      </c>
      <c r="M1130" s="162">
        <v>120</v>
      </c>
      <c r="N1130" s="162">
        <v>0</v>
      </c>
      <c r="O1130" s="162">
        <f t="shared" si="112"/>
        <v>19.391458333333333</v>
      </c>
      <c r="P1130" s="164">
        <f t="shared" si="113"/>
        <v>2326.9749999999999</v>
      </c>
      <c r="Q1130" s="165">
        <f t="shared" si="109"/>
        <v>997.27500000000009</v>
      </c>
    </row>
    <row r="1131" spans="1:17" s="154" customFormat="1">
      <c r="A1131" s="231">
        <v>56701</v>
      </c>
      <c r="B1131" s="200" t="s">
        <v>1874</v>
      </c>
      <c r="C1131" s="166" t="s">
        <v>21</v>
      </c>
      <c r="D1131" s="197" t="s">
        <v>22</v>
      </c>
      <c r="E1131" s="201" t="s">
        <v>1875</v>
      </c>
      <c r="F1131" s="199">
        <v>57.13</v>
      </c>
      <c r="G1131" s="162">
        <v>30</v>
      </c>
      <c r="H1131" s="163">
        <f>F1131*G1131%</f>
        <v>17.138999999999999</v>
      </c>
      <c r="I1131" s="163">
        <f>F1131-H1131</f>
        <v>39.991</v>
      </c>
      <c r="J1131" s="162">
        <v>10</v>
      </c>
      <c r="K1131" s="162">
        <v>10</v>
      </c>
      <c r="L1131" s="162">
        <f>J1131*12</f>
        <v>120</v>
      </c>
      <c r="M1131" s="162">
        <v>120</v>
      </c>
      <c r="N1131" s="162">
        <v>0</v>
      </c>
      <c r="O1131" s="162">
        <f>I1131/L1131</f>
        <v>0.33325833333333332</v>
      </c>
      <c r="P1131" s="164">
        <f>O1131*M1131</f>
        <v>39.991</v>
      </c>
      <c r="Q1131" s="165">
        <f>F1131-P1131</f>
        <v>17.139000000000003</v>
      </c>
    </row>
    <row r="1132" spans="1:17" s="154" customFormat="1">
      <c r="A1132" s="231">
        <v>56701</v>
      </c>
      <c r="B1132" s="200" t="s">
        <v>1876</v>
      </c>
      <c r="C1132" s="166" t="s">
        <v>21</v>
      </c>
      <c r="D1132" s="197" t="s">
        <v>22</v>
      </c>
      <c r="E1132" s="201" t="s">
        <v>1877</v>
      </c>
      <c r="F1132" s="199">
        <v>18.66</v>
      </c>
      <c r="G1132" s="162">
        <v>30</v>
      </c>
      <c r="H1132" s="163">
        <f>F1132*G1132%</f>
        <v>5.5979999999999999</v>
      </c>
      <c r="I1132" s="163">
        <f>F1132-H1132</f>
        <v>13.062000000000001</v>
      </c>
      <c r="J1132" s="162">
        <v>10</v>
      </c>
      <c r="K1132" s="162">
        <v>10</v>
      </c>
      <c r="L1132" s="162">
        <f>J1132*12</f>
        <v>120</v>
      </c>
      <c r="M1132" s="162">
        <v>120</v>
      </c>
      <c r="N1132" s="162">
        <v>0</v>
      </c>
      <c r="O1132" s="162">
        <f>I1132/L1132</f>
        <v>0.10885000000000002</v>
      </c>
      <c r="P1132" s="164">
        <f>O1132*M1132</f>
        <v>13.062000000000001</v>
      </c>
      <c r="Q1132" s="165">
        <f>F1132-P1132</f>
        <v>5.597999999999999</v>
      </c>
    </row>
    <row r="1133" spans="1:17" s="154" customFormat="1">
      <c r="A1133" s="231">
        <v>56701</v>
      </c>
      <c r="B1133" s="197" t="s">
        <v>1878</v>
      </c>
      <c r="C1133" s="166" t="s">
        <v>21</v>
      </c>
      <c r="D1133" s="197" t="s">
        <v>22</v>
      </c>
      <c r="E1133" s="198" t="s">
        <v>1879</v>
      </c>
      <c r="F1133" s="199">
        <v>46.33</v>
      </c>
      <c r="G1133" s="162">
        <v>30</v>
      </c>
      <c r="H1133" s="163">
        <f>F1133*G1133%</f>
        <v>13.898999999999999</v>
      </c>
      <c r="I1133" s="163">
        <f>F1133-H1133</f>
        <v>32.430999999999997</v>
      </c>
      <c r="J1133" s="162">
        <v>10</v>
      </c>
      <c r="K1133" s="162">
        <v>10</v>
      </c>
      <c r="L1133" s="162">
        <f>J1133*12</f>
        <v>120</v>
      </c>
      <c r="M1133" s="162">
        <v>120</v>
      </c>
      <c r="N1133" s="162">
        <v>0</v>
      </c>
      <c r="O1133" s="162">
        <f>I1133/L1133</f>
        <v>0.27025833333333332</v>
      </c>
      <c r="P1133" s="164">
        <f>O1133*M1133</f>
        <v>32.430999999999997</v>
      </c>
      <c r="Q1133" s="165">
        <f>F1133-P1133</f>
        <v>13.899000000000001</v>
      </c>
    </row>
    <row r="1134" spans="1:17" s="154" customFormat="1">
      <c r="A1134" s="231">
        <v>56701</v>
      </c>
      <c r="B1134" s="200" t="s">
        <v>1880</v>
      </c>
      <c r="C1134" s="166" t="s">
        <v>21</v>
      </c>
      <c r="D1134" s="197" t="s">
        <v>1881</v>
      </c>
      <c r="E1134" s="198" t="s">
        <v>1882</v>
      </c>
      <c r="F1134" s="267">
        <v>4025</v>
      </c>
      <c r="G1134" s="162">
        <v>30</v>
      </c>
      <c r="H1134" s="163">
        <f>F1134*G1134%</f>
        <v>1207.5</v>
      </c>
      <c r="I1134" s="163">
        <f>F1134-H1134</f>
        <v>2817.5</v>
      </c>
      <c r="J1134" s="162">
        <v>10</v>
      </c>
      <c r="K1134" s="162">
        <v>10</v>
      </c>
      <c r="L1134" s="162">
        <f>J1134*12</f>
        <v>120</v>
      </c>
      <c r="M1134" s="162">
        <v>120</v>
      </c>
      <c r="N1134" s="162">
        <v>0</v>
      </c>
      <c r="O1134" s="162">
        <f>I1134/L1134</f>
        <v>23.479166666666668</v>
      </c>
      <c r="P1134" s="164">
        <f>O1134*M1134</f>
        <v>2817.5</v>
      </c>
      <c r="Q1134" s="165">
        <f>F1134-P1134</f>
        <v>1207.5</v>
      </c>
    </row>
    <row r="1135" spans="1:17" s="154" customFormat="1" ht="24">
      <c r="A1135" s="231">
        <v>56701</v>
      </c>
      <c r="B1135" s="253" t="s">
        <v>2332</v>
      </c>
      <c r="C1135" s="254" t="s">
        <v>21</v>
      </c>
      <c r="D1135" s="266" t="s">
        <v>2315</v>
      </c>
      <c r="E1135" s="255" t="s">
        <v>2331</v>
      </c>
      <c r="F1135" s="256">
        <v>10352</v>
      </c>
      <c r="G1135" s="257">
        <v>30</v>
      </c>
      <c r="H1135" s="258">
        <f t="shared" si="110"/>
        <v>3105.6</v>
      </c>
      <c r="I1135" s="258">
        <f t="shared" si="111"/>
        <v>7246.4</v>
      </c>
      <c r="J1135" s="257">
        <v>10</v>
      </c>
      <c r="K1135" s="257">
        <v>10</v>
      </c>
      <c r="L1135" s="257">
        <f t="shared" si="108"/>
        <v>120</v>
      </c>
      <c r="M1135" s="257">
        <v>40</v>
      </c>
      <c r="N1135" s="257">
        <v>0</v>
      </c>
      <c r="O1135" s="257">
        <f t="shared" si="112"/>
        <v>60.386666666666663</v>
      </c>
      <c r="P1135" s="259">
        <f t="shared" si="113"/>
        <v>2415.4666666666667</v>
      </c>
      <c r="Q1135" s="260">
        <f t="shared" si="109"/>
        <v>7936.5333333333328</v>
      </c>
    </row>
    <row r="1136" spans="1:17" s="154" customFormat="1" ht="24">
      <c r="A1136" s="231">
        <v>56701</v>
      </c>
      <c r="B1136" s="253" t="s">
        <v>2333</v>
      </c>
      <c r="C1136" s="254" t="s">
        <v>21</v>
      </c>
      <c r="D1136" s="266" t="s">
        <v>2335</v>
      </c>
      <c r="E1136" s="255" t="s">
        <v>2334</v>
      </c>
      <c r="F1136" s="256">
        <v>10019</v>
      </c>
      <c r="G1136" s="257">
        <v>30</v>
      </c>
      <c r="H1136" s="258">
        <f t="shared" si="110"/>
        <v>3005.7</v>
      </c>
      <c r="I1136" s="258">
        <f t="shared" si="111"/>
        <v>7013.3</v>
      </c>
      <c r="J1136" s="257">
        <v>10</v>
      </c>
      <c r="K1136" s="257">
        <v>10</v>
      </c>
      <c r="L1136" s="257">
        <f t="shared" si="108"/>
        <v>120</v>
      </c>
      <c r="M1136" s="257">
        <v>39</v>
      </c>
      <c r="N1136" s="257">
        <v>0</v>
      </c>
      <c r="O1136" s="257">
        <f t="shared" si="112"/>
        <v>58.444166666666668</v>
      </c>
      <c r="P1136" s="259">
        <f t="shared" si="113"/>
        <v>2279.3225000000002</v>
      </c>
      <c r="Q1136" s="260">
        <f t="shared" si="109"/>
        <v>7739.6774999999998</v>
      </c>
    </row>
    <row r="1137" spans="1:17" s="154" customFormat="1">
      <c r="A1137" s="224">
        <v>56901</v>
      </c>
      <c r="B1137" s="169" t="s">
        <v>1855</v>
      </c>
      <c r="C1137" s="166" t="s">
        <v>21</v>
      </c>
      <c r="D1137" s="169" t="s">
        <v>1856</v>
      </c>
      <c r="E1137" s="167" t="s">
        <v>1530</v>
      </c>
      <c r="F1137" s="168">
        <v>4304.3500000000004</v>
      </c>
      <c r="G1137" s="162">
        <v>30</v>
      </c>
      <c r="H1137" s="163">
        <f t="shared" si="110"/>
        <v>1291.3050000000001</v>
      </c>
      <c r="I1137" s="163">
        <f t="shared" si="111"/>
        <v>3013.0450000000001</v>
      </c>
      <c r="J1137" s="162">
        <v>10</v>
      </c>
      <c r="K1137" s="162">
        <v>10</v>
      </c>
      <c r="L1137" s="162">
        <f t="shared" si="108"/>
        <v>120</v>
      </c>
      <c r="M1137" s="162">
        <v>120</v>
      </c>
      <c r="N1137" s="162">
        <v>0</v>
      </c>
      <c r="O1137" s="162">
        <f t="shared" si="112"/>
        <v>25.108708333333333</v>
      </c>
      <c r="P1137" s="164">
        <f t="shared" si="113"/>
        <v>3013.0450000000001</v>
      </c>
      <c r="Q1137" s="165">
        <f t="shared" si="109"/>
        <v>1291.3050000000003</v>
      </c>
    </row>
    <row r="1138" spans="1:17" s="154" customFormat="1">
      <c r="A1138" s="224">
        <v>56901</v>
      </c>
      <c r="B1138" s="176" t="s">
        <v>1857</v>
      </c>
      <c r="C1138" s="166" t="s">
        <v>21</v>
      </c>
      <c r="D1138" s="176" t="s">
        <v>1858</v>
      </c>
      <c r="E1138" s="176" t="s">
        <v>1859</v>
      </c>
      <c r="F1138" s="219">
        <v>4453.95</v>
      </c>
      <c r="G1138" s="162">
        <v>30</v>
      </c>
      <c r="H1138" s="163">
        <f t="shared" si="110"/>
        <v>1336.1849999999999</v>
      </c>
      <c r="I1138" s="163">
        <f t="shared" si="111"/>
        <v>3117.7649999999999</v>
      </c>
      <c r="J1138" s="162">
        <v>10</v>
      </c>
      <c r="K1138" s="162">
        <v>10</v>
      </c>
      <c r="L1138" s="162">
        <f t="shared" si="108"/>
        <v>120</v>
      </c>
      <c r="M1138" s="162">
        <v>120</v>
      </c>
      <c r="N1138" s="162">
        <v>0</v>
      </c>
      <c r="O1138" s="162">
        <f t="shared" si="112"/>
        <v>25.981375</v>
      </c>
      <c r="P1138" s="164">
        <f t="shared" si="113"/>
        <v>3117.7649999999999</v>
      </c>
      <c r="Q1138" s="165">
        <f t="shared" si="109"/>
        <v>1336.1849999999999</v>
      </c>
    </row>
    <row r="1139" spans="1:17" s="154" customFormat="1">
      <c r="A1139" s="224">
        <v>56901</v>
      </c>
      <c r="B1139" s="176" t="s">
        <v>1860</v>
      </c>
      <c r="C1139" s="166" t="s">
        <v>21</v>
      </c>
      <c r="D1139" s="202" t="s">
        <v>1466</v>
      </c>
      <c r="E1139" s="176" t="s">
        <v>1861</v>
      </c>
      <c r="F1139" s="203">
        <v>1535.2</v>
      </c>
      <c r="G1139" s="162">
        <v>30</v>
      </c>
      <c r="H1139" s="163">
        <f t="shared" si="110"/>
        <v>460.56</v>
      </c>
      <c r="I1139" s="163">
        <f t="shared" si="111"/>
        <v>1074.6400000000001</v>
      </c>
      <c r="J1139" s="162">
        <v>10</v>
      </c>
      <c r="K1139" s="162">
        <v>10</v>
      </c>
      <c r="L1139" s="162">
        <f t="shared" si="108"/>
        <v>120</v>
      </c>
      <c r="M1139" s="162">
        <v>120</v>
      </c>
      <c r="N1139" s="162">
        <v>0</v>
      </c>
      <c r="O1139" s="162">
        <f t="shared" si="112"/>
        <v>8.9553333333333338</v>
      </c>
      <c r="P1139" s="164">
        <f t="shared" si="113"/>
        <v>1074.6400000000001</v>
      </c>
      <c r="Q1139" s="165">
        <f t="shared" si="109"/>
        <v>460.55999999999995</v>
      </c>
    </row>
    <row r="1140" spans="1:17" s="154" customFormat="1">
      <c r="A1140" s="224">
        <v>56901</v>
      </c>
      <c r="B1140" s="174" t="s">
        <v>1862</v>
      </c>
      <c r="C1140" s="166" t="s">
        <v>21</v>
      </c>
      <c r="D1140" s="174" t="s">
        <v>1863</v>
      </c>
      <c r="E1140" s="170" t="s">
        <v>1864</v>
      </c>
      <c r="F1140" s="183">
        <v>13043.45</v>
      </c>
      <c r="G1140" s="162">
        <v>30</v>
      </c>
      <c r="H1140" s="163">
        <f t="shared" si="110"/>
        <v>3913.0349999999999</v>
      </c>
      <c r="I1140" s="163">
        <f t="shared" si="111"/>
        <v>9130.4150000000009</v>
      </c>
      <c r="J1140" s="162">
        <v>10</v>
      </c>
      <c r="K1140" s="162">
        <v>10</v>
      </c>
      <c r="L1140" s="162">
        <f t="shared" si="108"/>
        <v>120</v>
      </c>
      <c r="M1140" s="162">
        <v>120</v>
      </c>
      <c r="N1140" s="162">
        <v>0</v>
      </c>
      <c r="O1140" s="162">
        <f t="shared" si="112"/>
        <v>76.08679166666667</v>
      </c>
      <c r="P1140" s="164">
        <f t="shared" si="113"/>
        <v>9130.4150000000009</v>
      </c>
      <c r="Q1140" s="165">
        <f t="shared" si="109"/>
        <v>3913.0349999999999</v>
      </c>
    </row>
    <row r="1141" spans="1:17" s="154" customFormat="1" ht="24">
      <c r="A1141" s="224">
        <v>56901</v>
      </c>
      <c r="B1141" s="174" t="s">
        <v>1865</v>
      </c>
      <c r="C1141" s="166" t="s">
        <v>21</v>
      </c>
      <c r="D1141" s="174" t="s">
        <v>1866</v>
      </c>
      <c r="E1141" s="170" t="s">
        <v>1867</v>
      </c>
      <c r="F1141" s="183">
        <v>17373.91</v>
      </c>
      <c r="G1141" s="162">
        <v>30</v>
      </c>
      <c r="H1141" s="163">
        <f t="shared" si="110"/>
        <v>5212.1729999999998</v>
      </c>
      <c r="I1141" s="163">
        <f t="shared" si="111"/>
        <v>12161.737000000001</v>
      </c>
      <c r="J1141" s="162">
        <v>10</v>
      </c>
      <c r="K1141" s="162">
        <v>10</v>
      </c>
      <c r="L1141" s="162">
        <f t="shared" si="108"/>
        <v>120</v>
      </c>
      <c r="M1141" s="162">
        <v>120</v>
      </c>
      <c r="N1141" s="162">
        <v>0</v>
      </c>
      <c r="O1141" s="162">
        <f t="shared" si="112"/>
        <v>101.34780833333335</v>
      </c>
      <c r="P1141" s="164">
        <f t="shared" si="113"/>
        <v>12161.737000000001</v>
      </c>
      <c r="Q1141" s="165">
        <f t="shared" si="109"/>
        <v>5212.1729999999989</v>
      </c>
    </row>
    <row r="1142" spans="1:17" s="154" customFormat="1">
      <c r="A1142" s="224">
        <v>56901</v>
      </c>
      <c r="B1142" s="200" t="s">
        <v>1868</v>
      </c>
      <c r="C1142" s="166" t="s">
        <v>21</v>
      </c>
      <c r="D1142" s="197" t="s">
        <v>1869</v>
      </c>
      <c r="E1142" s="198" t="s">
        <v>1870</v>
      </c>
      <c r="F1142" s="199">
        <v>10938.8</v>
      </c>
      <c r="G1142" s="162">
        <v>30</v>
      </c>
      <c r="H1142" s="163">
        <f t="shared" si="110"/>
        <v>3281.64</v>
      </c>
      <c r="I1142" s="163">
        <f t="shared" si="111"/>
        <v>7657.16</v>
      </c>
      <c r="J1142" s="162">
        <v>10</v>
      </c>
      <c r="K1142" s="162">
        <v>10</v>
      </c>
      <c r="L1142" s="162">
        <f t="shared" si="108"/>
        <v>120</v>
      </c>
      <c r="M1142" s="162">
        <v>120</v>
      </c>
      <c r="N1142" s="162">
        <v>0</v>
      </c>
      <c r="O1142" s="162">
        <f t="shared" si="112"/>
        <v>63.809666666666665</v>
      </c>
      <c r="P1142" s="164">
        <f t="shared" si="113"/>
        <v>7657.16</v>
      </c>
      <c r="Q1142" s="165">
        <f t="shared" si="109"/>
        <v>3281.6399999999994</v>
      </c>
    </row>
    <row r="1143" spans="1:17" s="154" customFormat="1">
      <c r="A1143" s="224">
        <v>56901</v>
      </c>
      <c r="B1143" s="200" t="s">
        <v>1871</v>
      </c>
      <c r="C1143" s="166" t="s">
        <v>21</v>
      </c>
      <c r="D1143" s="197" t="s">
        <v>1872</v>
      </c>
      <c r="E1143" s="198" t="s">
        <v>1873</v>
      </c>
      <c r="F1143" s="199">
        <v>1528.81</v>
      </c>
      <c r="G1143" s="162">
        <v>30</v>
      </c>
      <c r="H1143" s="163">
        <f>F1143*G1143%</f>
        <v>458.64299999999997</v>
      </c>
      <c r="I1143" s="163">
        <f>F1143-H1143</f>
        <v>1070.1669999999999</v>
      </c>
      <c r="J1143" s="162">
        <v>10</v>
      </c>
      <c r="K1143" s="162">
        <v>10</v>
      </c>
      <c r="L1143" s="162">
        <f>J1143*12</f>
        <v>120</v>
      </c>
      <c r="M1143" s="162">
        <v>120</v>
      </c>
      <c r="N1143" s="162">
        <v>0</v>
      </c>
      <c r="O1143" s="162">
        <f>I1143/L1143</f>
        <v>8.9180583333333328</v>
      </c>
      <c r="P1143" s="164">
        <f>O1143*M1143</f>
        <v>1070.1669999999999</v>
      </c>
      <c r="Q1143" s="165">
        <f>F1143-P1143</f>
        <v>458.64300000000003</v>
      </c>
    </row>
    <row r="1144" spans="1:17" s="154" customFormat="1">
      <c r="A1144" s="224">
        <v>56901</v>
      </c>
      <c r="B1144" s="200" t="s">
        <v>1883</v>
      </c>
      <c r="C1144" s="166" t="s">
        <v>21</v>
      </c>
      <c r="D1144" s="197" t="s">
        <v>1884</v>
      </c>
      <c r="E1144" s="198" t="s">
        <v>1885</v>
      </c>
      <c r="F1144" s="199">
        <v>310</v>
      </c>
      <c r="G1144" s="162">
        <v>30</v>
      </c>
      <c r="H1144" s="163">
        <f t="shared" si="110"/>
        <v>93</v>
      </c>
      <c r="I1144" s="163">
        <f t="shared" si="111"/>
        <v>217</v>
      </c>
      <c r="J1144" s="162">
        <v>10</v>
      </c>
      <c r="K1144" s="162">
        <v>10</v>
      </c>
      <c r="L1144" s="162">
        <f t="shared" si="108"/>
        <v>120</v>
      </c>
      <c r="M1144" s="162">
        <v>120</v>
      </c>
      <c r="N1144" s="162">
        <v>0</v>
      </c>
      <c r="O1144" s="162">
        <f t="shared" si="112"/>
        <v>1.8083333333333333</v>
      </c>
      <c r="P1144" s="164">
        <f t="shared" si="113"/>
        <v>217</v>
      </c>
      <c r="Q1144" s="165">
        <f t="shared" si="109"/>
        <v>93</v>
      </c>
    </row>
    <row r="1145" spans="1:17" s="154" customFormat="1">
      <c r="A1145" s="224">
        <v>56901</v>
      </c>
      <c r="B1145" s="197" t="s">
        <v>1886</v>
      </c>
      <c r="C1145" s="166" t="s">
        <v>21</v>
      </c>
      <c r="D1145" s="197" t="s">
        <v>22</v>
      </c>
      <c r="E1145" s="198" t="s">
        <v>1887</v>
      </c>
      <c r="F1145" s="199">
        <v>1620.58</v>
      </c>
      <c r="G1145" s="162">
        <v>30</v>
      </c>
      <c r="H1145" s="163">
        <f t="shared" si="110"/>
        <v>486.17399999999998</v>
      </c>
      <c r="I1145" s="163">
        <f t="shared" si="111"/>
        <v>1134.4059999999999</v>
      </c>
      <c r="J1145" s="162">
        <v>10</v>
      </c>
      <c r="K1145" s="162">
        <v>10</v>
      </c>
      <c r="L1145" s="162">
        <f t="shared" si="108"/>
        <v>120</v>
      </c>
      <c r="M1145" s="162">
        <v>120</v>
      </c>
      <c r="N1145" s="162">
        <v>0</v>
      </c>
      <c r="O1145" s="162">
        <f t="shared" si="112"/>
        <v>9.453383333333333</v>
      </c>
      <c r="P1145" s="164">
        <f t="shared" si="113"/>
        <v>1134.4059999999999</v>
      </c>
      <c r="Q1145" s="165">
        <f t="shared" si="109"/>
        <v>486.17399999999998</v>
      </c>
    </row>
    <row r="1146" spans="1:17" s="154" customFormat="1">
      <c r="A1146" s="224">
        <v>56901</v>
      </c>
      <c r="B1146" s="197" t="s">
        <v>1888</v>
      </c>
      <c r="C1146" s="166" t="s">
        <v>21</v>
      </c>
      <c r="D1146" s="197" t="s">
        <v>1889</v>
      </c>
      <c r="E1146" s="198" t="s">
        <v>1890</v>
      </c>
      <c r="F1146" s="199">
        <v>28290.2</v>
      </c>
      <c r="G1146" s="162">
        <v>30</v>
      </c>
      <c r="H1146" s="163">
        <f t="shared" si="110"/>
        <v>8487.06</v>
      </c>
      <c r="I1146" s="163">
        <f t="shared" si="111"/>
        <v>19803.14</v>
      </c>
      <c r="J1146" s="162">
        <v>10</v>
      </c>
      <c r="K1146" s="162">
        <v>10</v>
      </c>
      <c r="L1146" s="162">
        <f t="shared" si="108"/>
        <v>120</v>
      </c>
      <c r="M1146" s="162">
        <v>120</v>
      </c>
      <c r="N1146" s="162">
        <v>0</v>
      </c>
      <c r="O1146" s="162">
        <f t="shared" si="112"/>
        <v>165.02616666666665</v>
      </c>
      <c r="P1146" s="164">
        <f t="shared" si="113"/>
        <v>19803.14</v>
      </c>
      <c r="Q1146" s="165">
        <f t="shared" si="109"/>
        <v>8487.0600000000013</v>
      </c>
    </row>
    <row r="1147" spans="1:17" s="154" customFormat="1">
      <c r="A1147" s="224">
        <v>56901</v>
      </c>
      <c r="B1147" s="200" t="s">
        <v>1891</v>
      </c>
      <c r="C1147" s="166" t="s">
        <v>21</v>
      </c>
      <c r="D1147" s="200" t="s">
        <v>1892</v>
      </c>
      <c r="E1147" s="201" t="s">
        <v>1893</v>
      </c>
      <c r="F1147" s="199">
        <v>2808</v>
      </c>
      <c r="G1147" s="162">
        <v>30</v>
      </c>
      <c r="H1147" s="163">
        <f t="shared" si="110"/>
        <v>842.4</v>
      </c>
      <c r="I1147" s="163">
        <f t="shared" si="111"/>
        <v>1965.6</v>
      </c>
      <c r="J1147" s="162">
        <v>10</v>
      </c>
      <c r="K1147" s="162">
        <v>10</v>
      </c>
      <c r="L1147" s="162">
        <f t="shared" si="108"/>
        <v>120</v>
      </c>
      <c r="M1147" s="162">
        <v>120</v>
      </c>
      <c r="N1147" s="162">
        <v>0</v>
      </c>
      <c r="O1147" s="162">
        <f t="shared" si="112"/>
        <v>16.38</v>
      </c>
      <c r="P1147" s="164">
        <f t="shared" si="113"/>
        <v>1965.6</v>
      </c>
      <c r="Q1147" s="165">
        <f t="shared" si="109"/>
        <v>842.40000000000009</v>
      </c>
    </row>
    <row r="1148" spans="1:17" s="154" customFormat="1">
      <c r="A1148" s="224">
        <v>56901</v>
      </c>
      <c r="B1148" s="200" t="s">
        <v>1894</v>
      </c>
      <c r="C1148" s="166" t="s">
        <v>21</v>
      </c>
      <c r="D1148" s="197" t="s">
        <v>22</v>
      </c>
      <c r="E1148" s="198" t="s">
        <v>1885</v>
      </c>
      <c r="F1148" s="199">
        <v>49.22</v>
      </c>
      <c r="G1148" s="162">
        <v>30</v>
      </c>
      <c r="H1148" s="163">
        <f t="shared" si="110"/>
        <v>14.765999999999998</v>
      </c>
      <c r="I1148" s="163">
        <f t="shared" si="111"/>
        <v>34.454000000000001</v>
      </c>
      <c r="J1148" s="162">
        <v>10</v>
      </c>
      <c r="K1148" s="162">
        <v>10</v>
      </c>
      <c r="L1148" s="162">
        <f t="shared" si="108"/>
        <v>120</v>
      </c>
      <c r="M1148" s="162">
        <v>120</v>
      </c>
      <c r="N1148" s="162">
        <v>0</v>
      </c>
      <c r="O1148" s="162">
        <f t="shared" si="112"/>
        <v>0.28711666666666669</v>
      </c>
      <c r="P1148" s="164">
        <f t="shared" si="113"/>
        <v>34.454000000000001</v>
      </c>
      <c r="Q1148" s="165">
        <f t="shared" si="109"/>
        <v>14.765999999999998</v>
      </c>
    </row>
    <row r="1149" spans="1:17" s="154" customFormat="1">
      <c r="A1149" s="224">
        <v>56901</v>
      </c>
      <c r="B1149" s="200" t="s">
        <v>1895</v>
      </c>
      <c r="C1149" s="166" t="s">
        <v>21</v>
      </c>
      <c r="D1149" s="197" t="s">
        <v>22</v>
      </c>
      <c r="E1149" s="198" t="s">
        <v>1885</v>
      </c>
      <c r="F1149" s="199">
        <f>178.25-89.13</f>
        <v>89.12</v>
      </c>
      <c r="G1149" s="162">
        <v>30</v>
      </c>
      <c r="H1149" s="163">
        <f t="shared" si="110"/>
        <v>26.736000000000001</v>
      </c>
      <c r="I1149" s="163">
        <f t="shared" si="111"/>
        <v>62.384</v>
      </c>
      <c r="J1149" s="162">
        <v>10</v>
      </c>
      <c r="K1149" s="162">
        <v>10</v>
      </c>
      <c r="L1149" s="162">
        <f t="shared" si="108"/>
        <v>120</v>
      </c>
      <c r="M1149" s="162">
        <v>120</v>
      </c>
      <c r="N1149" s="162">
        <v>0</v>
      </c>
      <c r="O1149" s="162">
        <f t="shared" si="112"/>
        <v>0.5198666666666667</v>
      </c>
      <c r="P1149" s="164">
        <f t="shared" si="113"/>
        <v>62.384</v>
      </c>
      <c r="Q1149" s="165">
        <f t="shared" si="109"/>
        <v>26.736000000000004</v>
      </c>
    </row>
    <row r="1150" spans="1:17" s="154" customFormat="1">
      <c r="A1150" s="224">
        <v>56901</v>
      </c>
      <c r="B1150" s="200" t="s">
        <v>1896</v>
      </c>
      <c r="C1150" s="166" t="s">
        <v>21</v>
      </c>
      <c r="D1150" s="197" t="s">
        <v>1897</v>
      </c>
      <c r="E1150" s="198" t="s">
        <v>1885</v>
      </c>
      <c r="F1150" s="199">
        <v>310.5</v>
      </c>
      <c r="G1150" s="162">
        <v>30</v>
      </c>
      <c r="H1150" s="163">
        <f t="shared" si="110"/>
        <v>93.149999999999991</v>
      </c>
      <c r="I1150" s="163">
        <f t="shared" si="111"/>
        <v>217.35000000000002</v>
      </c>
      <c r="J1150" s="162">
        <v>10</v>
      </c>
      <c r="K1150" s="162">
        <v>10</v>
      </c>
      <c r="L1150" s="162">
        <f t="shared" si="108"/>
        <v>120</v>
      </c>
      <c r="M1150" s="162">
        <v>120</v>
      </c>
      <c r="N1150" s="162">
        <v>0</v>
      </c>
      <c r="O1150" s="162">
        <f t="shared" si="112"/>
        <v>1.8112500000000002</v>
      </c>
      <c r="P1150" s="164">
        <f t="shared" si="113"/>
        <v>217.35000000000002</v>
      </c>
      <c r="Q1150" s="165">
        <f t="shared" si="109"/>
        <v>93.149999999999977</v>
      </c>
    </row>
    <row r="1151" spans="1:17" s="154" customFormat="1">
      <c r="A1151" s="224">
        <v>56901</v>
      </c>
      <c r="B1151" s="200" t="s">
        <v>1898</v>
      </c>
      <c r="C1151" s="166" t="s">
        <v>21</v>
      </c>
      <c r="D1151" s="197" t="s">
        <v>1897</v>
      </c>
      <c r="E1151" s="198" t="s">
        <v>1885</v>
      </c>
      <c r="F1151" s="199">
        <v>310.5</v>
      </c>
      <c r="G1151" s="162">
        <v>30</v>
      </c>
      <c r="H1151" s="163">
        <f t="shared" si="110"/>
        <v>93.149999999999991</v>
      </c>
      <c r="I1151" s="163">
        <f t="shared" si="111"/>
        <v>217.35000000000002</v>
      </c>
      <c r="J1151" s="162">
        <v>10</v>
      </c>
      <c r="K1151" s="162">
        <v>10</v>
      </c>
      <c r="L1151" s="162">
        <f t="shared" si="108"/>
        <v>120</v>
      </c>
      <c r="M1151" s="162">
        <v>120</v>
      </c>
      <c r="N1151" s="162">
        <v>0</v>
      </c>
      <c r="O1151" s="162">
        <f t="shared" si="112"/>
        <v>1.8112500000000002</v>
      </c>
      <c r="P1151" s="164">
        <f t="shared" si="113"/>
        <v>217.35000000000002</v>
      </c>
      <c r="Q1151" s="165">
        <f t="shared" si="109"/>
        <v>93.149999999999977</v>
      </c>
    </row>
    <row r="1152" spans="1:17" s="154" customFormat="1">
      <c r="A1152" s="224">
        <v>56901</v>
      </c>
      <c r="B1152" s="200" t="s">
        <v>1899</v>
      </c>
      <c r="C1152" s="166" t="s">
        <v>21</v>
      </c>
      <c r="D1152" s="197" t="s">
        <v>1897</v>
      </c>
      <c r="E1152" s="198" t="s">
        <v>1885</v>
      </c>
      <c r="F1152" s="199">
        <v>362.25</v>
      </c>
      <c r="G1152" s="162">
        <v>30</v>
      </c>
      <c r="H1152" s="163">
        <f t="shared" si="110"/>
        <v>108.675</v>
      </c>
      <c r="I1152" s="163">
        <f t="shared" si="111"/>
        <v>253.57499999999999</v>
      </c>
      <c r="J1152" s="162">
        <v>10</v>
      </c>
      <c r="K1152" s="162">
        <v>10</v>
      </c>
      <c r="L1152" s="162">
        <f t="shared" si="108"/>
        <v>120</v>
      </c>
      <c r="M1152" s="162">
        <v>120</v>
      </c>
      <c r="N1152" s="162">
        <v>0</v>
      </c>
      <c r="O1152" s="162">
        <f t="shared" si="112"/>
        <v>2.1131249999999997</v>
      </c>
      <c r="P1152" s="164">
        <f t="shared" si="113"/>
        <v>253.57499999999996</v>
      </c>
      <c r="Q1152" s="165">
        <f t="shared" si="109"/>
        <v>108.67500000000004</v>
      </c>
    </row>
    <row r="1153" spans="1:17" s="154" customFormat="1">
      <c r="A1153" s="224">
        <v>56901</v>
      </c>
      <c r="B1153" s="200" t="s">
        <v>1900</v>
      </c>
      <c r="C1153" s="166" t="s">
        <v>21</v>
      </c>
      <c r="D1153" s="197" t="s">
        <v>1897</v>
      </c>
      <c r="E1153" s="198" t="s">
        <v>1885</v>
      </c>
      <c r="F1153" s="199">
        <v>362.25</v>
      </c>
      <c r="G1153" s="162">
        <v>30</v>
      </c>
      <c r="H1153" s="163">
        <f t="shared" si="110"/>
        <v>108.675</v>
      </c>
      <c r="I1153" s="163">
        <f t="shared" si="111"/>
        <v>253.57499999999999</v>
      </c>
      <c r="J1153" s="162">
        <v>10</v>
      </c>
      <c r="K1153" s="162">
        <v>10</v>
      </c>
      <c r="L1153" s="162">
        <f t="shared" si="108"/>
        <v>120</v>
      </c>
      <c r="M1153" s="162">
        <v>120</v>
      </c>
      <c r="N1153" s="162">
        <v>0</v>
      </c>
      <c r="O1153" s="162">
        <f t="shared" si="112"/>
        <v>2.1131249999999997</v>
      </c>
      <c r="P1153" s="164">
        <f t="shared" si="113"/>
        <v>253.57499999999996</v>
      </c>
      <c r="Q1153" s="165">
        <f t="shared" si="109"/>
        <v>108.67500000000004</v>
      </c>
    </row>
    <row r="1154" spans="1:17" s="154" customFormat="1">
      <c r="A1154" s="224">
        <v>56901</v>
      </c>
      <c r="B1154" s="200" t="s">
        <v>1901</v>
      </c>
      <c r="C1154" s="166" t="s">
        <v>21</v>
      </c>
      <c r="D1154" s="197" t="s">
        <v>1897</v>
      </c>
      <c r="E1154" s="198" t="s">
        <v>1885</v>
      </c>
      <c r="F1154" s="199">
        <v>362.25</v>
      </c>
      <c r="G1154" s="162">
        <v>30</v>
      </c>
      <c r="H1154" s="163">
        <f t="shared" si="110"/>
        <v>108.675</v>
      </c>
      <c r="I1154" s="163">
        <f t="shared" si="111"/>
        <v>253.57499999999999</v>
      </c>
      <c r="J1154" s="162">
        <v>10</v>
      </c>
      <c r="K1154" s="162">
        <v>10</v>
      </c>
      <c r="L1154" s="162">
        <f t="shared" si="108"/>
        <v>120</v>
      </c>
      <c r="M1154" s="162">
        <v>120</v>
      </c>
      <c r="N1154" s="162">
        <v>0</v>
      </c>
      <c r="O1154" s="162">
        <f t="shared" si="112"/>
        <v>2.1131249999999997</v>
      </c>
      <c r="P1154" s="164">
        <f t="shared" si="113"/>
        <v>253.57499999999996</v>
      </c>
      <c r="Q1154" s="165">
        <f t="shared" si="109"/>
        <v>108.67500000000004</v>
      </c>
    </row>
    <row r="1155" spans="1:17" s="154" customFormat="1">
      <c r="A1155" s="224">
        <v>56901</v>
      </c>
      <c r="B1155" s="200" t="s">
        <v>1902</v>
      </c>
      <c r="C1155" s="166" t="s">
        <v>21</v>
      </c>
      <c r="D1155" s="197" t="s">
        <v>1897</v>
      </c>
      <c r="E1155" s="198" t="s">
        <v>1885</v>
      </c>
      <c r="F1155" s="199">
        <v>362.25</v>
      </c>
      <c r="G1155" s="162">
        <v>30</v>
      </c>
      <c r="H1155" s="163">
        <f t="shared" si="110"/>
        <v>108.675</v>
      </c>
      <c r="I1155" s="163">
        <f t="shared" si="111"/>
        <v>253.57499999999999</v>
      </c>
      <c r="J1155" s="162">
        <v>10</v>
      </c>
      <c r="K1155" s="162">
        <v>10</v>
      </c>
      <c r="L1155" s="162">
        <f t="shared" si="108"/>
        <v>120</v>
      </c>
      <c r="M1155" s="162">
        <v>120</v>
      </c>
      <c r="N1155" s="162">
        <v>0</v>
      </c>
      <c r="O1155" s="162">
        <f t="shared" si="112"/>
        <v>2.1131249999999997</v>
      </c>
      <c r="P1155" s="164">
        <f t="shared" si="113"/>
        <v>253.57499999999996</v>
      </c>
      <c r="Q1155" s="165">
        <f t="shared" si="109"/>
        <v>108.67500000000004</v>
      </c>
    </row>
    <row r="1156" spans="1:17" s="154" customFormat="1">
      <c r="A1156" s="224">
        <v>56901</v>
      </c>
      <c r="B1156" s="200" t="s">
        <v>1903</v>
      </c>
      <c r="C1156" s="166" t="s">
        <v>21</v>
      </c>
      <c r="D1156" s="197" t="s">
        <v>1897</v>
      </c>
      <c r="E1156" s="198" t="s">
        <v>1885</v>
      </c>
      <c r="F1156" s="199">
        <v>362.25</v>
      </c>
      <c r="G1156" s="162">
        <v>30</v>
      </c>
      <c r="H1156" s="163">
        <f t="shared" si="110"/>
        <v>108.675</v>
      </c>
      <c r="I1156" s="163">
        <f t="shared" si="111"/>
        <v>253.57499999999999</v>
      </c>
      <c r="J1156" s="162">
        <v>10</v>
      </c>
      <c r="K1156" s="162">
        <v>10</v>
      </c>
      <c r="L1156" s="162">
        <f t="shared" si="108"/>
        <v>120</v>
      </c>
      <c r="M1156" s="162">
        <v>120</v>
      </c>
      <c r="N1156" s="162">
        <v>0</v>
      </c>
      <c r="O1156" s="162">
        <f t="shared" si="112"/>
        <v>2.1131249999999997</v>
      </c>
      <c r="P1156" s="164">
        <f t="shared" si="113"/>
        <v>253.57499999999996</v>
      </c>
      <c r="Q1156" s="165">
        <f t="shared" si="109"/>
        <v>108.67500000000004</v>
      </c>
    </row>
    <row r="1157" spans="1:17" s="154" customFormat="1">
      <c r="A1157" s="224">
        <v>56901</v>
      </c>
      <c r="B1157" s="200" t="s">
        <v>1904</v>
      </c>
      <c r="C1157" s="166" t="s">
        <v>21</v>
      </c>
      <c r="D1157" s="197" t="s">
        <v>1897</v>
      </c>
      <c r="E1157" s="198" t="s">
        <v>1885</v>
      </c>
      <c r="F1157" s="199">
        <v>362.25</v>
      </c>
      <c r="G1157" s="162">
        <v>30</v>
      </c>
      <c r="H1157" s="163">
        <f t="shared" si="110"/>
        <v>108.675</v>
      </c>
      <c r="I1157" s="163">
        <f t="shared" si="111"/>
        <v>253.57499999999999</v>
      </c>
      <c r="J1157" s="162">
        <v>10</v>
      </c>
      <c r="K1157" s="162">
        <v>10</v>
      </c>
      <c r="L1157" s="162">
        <f t="shared" si="108"/>
        <v>120</v>
      </c>
      <c r="M1157" s="162">
        <v>120</v>
      </c>
      <c r="N1157" s="162">
        <v>0</v>
      </c>
      <c r="O1157" s="162">
        <f t="shared" si="112"/>
        <v>2.1131249999999997</v>
      </c>
      <c r="P1157" s="164">
        <f t="shared" si="113"/>
        <v>253.57499999999996</v>
      </c>
      <c r="Q1157" s="165">
        <f t="shared" si="109"/>
        <v>108.67500000000004</v>
      </c>
    </row>
    <row r="1158" spans="1:17" s="154" customFormat="1">
      <c r="A1158" s="224">
        <v>56901</v>
      </c>
      <c r="B1158" s="200" t="s">
        <v>1905</v>
      </c>
      <c r="C1158" s="166" t="s">
        <v>21</v>
      </c>
      <c r="D1158" s="197" t="s">
        <v>1897</v>
      </c>
      <c r="E1158" s="198" t="s">
        <v>1885</v>
      </c>
      <c r="F1158" s="199">
        <v>474.95</v>
      </c>
      <c r="G1158" s="162">
        <v>30</v>
      </c>
      <c r="H1158" s="163">
        <f t="shared" si="110"/>
        <v>142.48499999999999</v>
      </c>
      <c r="I1158" s="163">
        <f t="shared" si="111"/>
        <v>332.46500000000003</v>
      </c>
      <c r="J1158" s="162">
        <v>10</v>
      </c>
      <c r="K1158" s="162">
        <v>10</v>
      </c>
      <c r="L1158" s="162">
        <f t="shared" si="108"/>
        <v>120</v>
      </c>
      <c r="M1158" s="162">
        <v>120</v>
      </c>
      <c r="N1158" s="162">
        <v>0</v>
      </c>
      <c r="O1158" s="162">
        <f t="shared" si="112"/>
        <v>2.7705416666666669</v>
      </c>
      <c r="P1158" s="164">
        <f t="shared" si="113"/>
        <v>332.46500000000003</v>
      </c>
      <c r="Q1158" s="165">
        <f t="shared" si="109"/>
        <v>142.48499999999996</v>
      </c>
    </row>
    <row r="1159" spans="1:17" s="154" customFormat="1">
      <c r="A1159" s="224">
        <v>56901</v>
      </c>
      <c r="B1159" s="200" t="s">
        <v>1906</v>
      </c>
      <c r="C1159" s="166" t="s">
        <v>21</v>
      </c>
      <c r="D1159" s="197" t="s">
        <v>250</v>
      </c>
      <c r="E1159" s="198" t="s">
        <v>1885</v>
      </c>
      <c r="F1159" s="199">
        <v>572.70000000000005</v>
      </c>
      <c r="G1159" s="162">
        <v>30</v>
      </c>
      <c r="H1159" s="163">
        <f t="shared" si="110"/>
        <v>171.81</v>
      </c>
      <c r="I1159" s="163">
        <f t="shared" si="111"/>
        <v>400.89000000000004</v>
      </c>
      <c r="J1159" s="162">
        <v>10</v>
      </c>
      <c r="K1159" s="162">
        <v>10</v>
      </c>
      <c r="L1159" s="162">
        <f t="shared" si="108"/>
        <v>120</v>
      </c>
      <c r="M1159" s="162">
        <v>120</v>
      </c>
      <c r="N1159" s="162">
        <v>0</v>
      </c>
      <c r="O1159" s="162">
        <f t="shared" si="112"/>
        <v>3.3407500000000003</v>
      </c>
      <c r="P1159" s="164">
        <f t="shared" si="113"/>
        <v>400.89000000000004</v>
      </c>
      <c r="Q1159" s="165">
        <f t="shared" si="109"/>
        <v>171.81</v>
      </c>
    </row>
    <row r="1160" spans="1:17" s="154" customFormat="1">
      <c r="A1160" s="224">
        <v>56901</v>
      </c>
      <c r="B1160" s="200" t="s">
        <v>1907</v>
      </c>
      <c r="C1160" s="166" t="s">
        <v>21</v>
      </c>
      <c r="D1160" s="197" t="s">
        <v>250</v>
      </c>
      <c r="E1160" s="198" t="s">
        <v>1885</v>
      </c>
      <c r="F1160" s="199">
        <v>572.70000000000005</v>
      </c>
      <c r="G1160" s="162">
        <v>30</v>
      </c>
      <c r="H1160" s="163">
        <f t="shared" si="110"/>
        <v>171.81</v>
      </c>
      <c r="I1160" s="163">
        <f t="shared" si="111"/>
        <v>400.89000000000004</v>
      </c>
      <c r="J1160" s="162">
        <v>10</v>
      </c>
      <c r="K1160" s="162">
        <v>10</v>
      </c>
      <c r="L1160" s="162">
        <f t="shared" si="108"/>
        <v>120</v>
      </c>
      <c r="M1160" s="162">
        <v>120</v>
      </c>
      <c r="N1160" s="162">
        <v>0</v>
      </c>
      <c r="O1160" s="162">
        <f t="shared" si="112"/>
        <v>3.3407500000000003</v>
      </c>
      <c r="P1160" s="164">
        <f t="shared" si="113"/>
        <v>400.89000000000004</v>
      </c>
      <c r="Q1160" s="165">
        <f t="shared" si="109"/>
        <v>171.81</v>
      </c>
    </row>
    <row r="1161" spans="1:17" s="154" customFormat="1">
      <c r="A1161" s="224">
        <v>56901</v>
      </c>
      <c r="B1161" s="200" t="s">
        <v>1908</v>
      </c>
      <c r="C1161" s="166" t="s">
        <v>21</v>
      </c>
      <c r="D1161" s="197" t="s">
        <v>250</v>
      </c>
      <c r="E1161" s="198" t="s">
        <v>1885</v>
      </c>
      <c r="F1161" s="199">
        <v>572.70000000000005</v>
      </c>
      <c r="G1161" s="162">
        <v>30</v>
      </c>
      <c r="H1161" s="163">
        <f t="shared" si="110"/>
        <v>171.81</v>
      </c>
      <c r="I1161" s="163">
        <f t="shared" si="111"/>
        <v>400.89000000000004</v>
      </c>
      <c r="J1161" s="162">
        <v>10</v>
      </c>
      <c r="K1161" s="162">
        <v>10</v>
      </c>
      <c r="L1161" s="162">
        <f t="shared" si="108"/>
        <v>120</v>
      </c>
      <c r="M1161" s="162">
        <v>120</v>
      </c>
      <c r="N1161" s="162">
        <v>0</v>
      </c>
      <c r="O1161" s="162">
        <f t="shared" si="112"/>
        <v>3.3407500000000003</v>
      </c>
      <c r="P1161" s="164">
        <f t="shared" si="113"/>
        <v>400.89000000000004</v>
      </c>
      <c r="Q1161" s="165">
        <f t="shared" si="109"/>
        <v>171.81</v>
      </c>
    </row>
    <row r="1162" spans="1:17" s="154" customFormat="1">
      <c r="A1162" s="224">
        <v>56901</v>
      </c>
      <c r="B1162" s="200" t="s">
        <v>1909</v>
      </c>
      <c r="C1162" s="166" t="s">
        <v>21</v>
      </c>
      <c r="D1162" s="197" t="s">
        <v>250</v>
      </c>
      <c r="E1162" s="198" t="s">
        <v>1885</v>
      </c>
      <c r="F1162" s="199">
        <v>572.70000000000005</v>
      </c>
      <c r="G1162" s="162">
        <v>30</v>
      </c>
      <c r="H1162" s="163">
        <f t="shared" si="110"/>
        <v>171.81</v>
      </c>
      <c r="I1162" s="163">
        <f t="shared" si="111"/>
        <v>400.89000000000004</v>
      </c>
      <c r="J1162" s="162">
        <v>10</v>
      </c>
      <c r="K1162" s="162">
        <v>10</v>
      </c>
      <c r="L1162" s="162">
        <f t="shared" si="108"/>
        <v>120</v>
      </c>
      <c r="M1162" s="162">
        <v>120</v>
      </c>
      <c r="N1162" s="162">
        <v>0</v>
      </c>
      <c r="O1162" s="162">
        <f t="shared" si="112"/>
        <v>3.3407500000000003</v>
      </c>
      <c r="P1162" s="164">
        <f t="shared" si="113"/>
        <v>400.89000000000004</v>
      </c>
      <c r="Q1162" s="165">
        <f t="shared" si="109"/>
        <v>171.81</v>
      </c>
    </row>
    <row r="1163" spans="1:17" s="154" customFormat="1">
      <c r="A1163" s="224">
        <v>56901</v>
      </c>
      <c r="B1163" s="197" t="s">
        <v>1910</v>
      </c>
      <c r="C1163" s="166" t="s">
        <v>21</v>
      </c>
      <c r="D1163" s="197" t="s">
        <v>1911</v>
      </c>
      <c r="E1163" s="198" t="s">
        <v>1885</v>
      </c>
      <c r="F1163" s="199">
        <v>156.28</v>
      </c>
      <c r="G1163" s="162">
        <v>30</v>
      </c>
      <c r="H1163" s="163">
        <f t="shared" si="110"/>
        <v>46.884</v>
      </c>
      <c r="I1163" s="163">
        <f t="shared" si="111"/>
        <v>109.396</v>
      </c>
      <c r="J1163" s="162">
        <v>10</v>
      </c>
      <c r="K1163" s="162">
        <v>10</v>
      </c>
      <c r="L1163" s="162">
        <f t="shared" si="108"/>
        <v>120</v>
      </c>
      <c r="M1163" s="162">
        <v>120</v>
      </c>
      <c r="N1163" s="162">
        <v>0</v>
      </c>
      <c r="O1163" s="162">
        <f t="shared" si="112"/>
        <v>0.9116333333333333</v>
      </c>
      <c r="P1163" s="164">
        <f t="shared" si="113"/>
        <v>109.396</v>
      </c>
      <c r="Q1163" s="165">
        <f t="shared" si="109"/>
        <v>46.884</v>
      </c>
    </row>
    <row r="1164" spans="1:17" s="154" customFormat="1">
      <c r="A1164" s="224">
        <v>56901</v>
      </c>
      <c r="B1164" s="197" t="s">
        <v>1912</v>
      </c>
      <c r="C1164" s="166" t="s">
        <v>21</v>
      </c>
      <c r="D1164" s="197" t="s">
        <v>1911</v>
      </c>
      <c r="E1164" s="198" t="s">
        <v>1885</v>
      </c>
      <c r="F1164" s="199">
        <v>156.28</v>
      </c>
      <c r="G1164" s="162">
        <v>30</v>
      </c>
      <c r="H1164" s="163">
        <f t="shared" si="110"/>
        <v>46.884</v>
      </c>
      <c r="I1164" s="163">
        <f t="shared" si="111"/>
        <v>109.396</v>
      </c>
      <c r="J1164" s="162">
        <v>10</v>
      </c>
      <c r="K1164" s="162">
        <v>10</v>
      </c>
      <c r="L1164" s="162">
        <f t="shared" si="108"/>
        <v>120</v>
      </c>
      <c r="M1164" s="162">
        <v>120</v>
      </c>
      <c r="N1164" s="162">
        <v>0</v>
      </c>
      <c r="O1164" s="162">
        <f t="shared" si="112"/>
        <v>0.9116333333333333</v>
      </c>
      <c r="P1164" s="164">
        <f t="shared" si="113"/>
        <v>109.396</v>
      </c>
      <c r="Q1164" s="165">
        <f t="shared" si="109"/>
        <v>46.884</v>
      </c>
    </row>
    <row r="1165" spans="1:17" s="154" customFormat="1">
      <c r="A1165" s="224">
        <v>56901</v>
      </c>
      <c r="B1165" s="197" t="s">
        <v>1913</v>
      </c>
      <c r="C1165" s="166" t="s">
        <v>21</v>
      </c>
      <c r="D1165" s="197" t="s">
        <v>1911</v>
      </c>
      <c r="E1165" s="198" t="s">
        <v>1885</v>
      </c>
      <c r="F1165" s="199">
        <v>156.28</v>
      </c>
      <c r="G1165" s="162">
        <v>30</v>
      </c>
      <c r="H1165" s="163">
        <f t="shared" si="110"/>
        <v>46.884</v>
      </c>
      <c r="I1165" s="163">
        <f t="shared" si="111"/>
        <v>109.396</v>
      </c>
      <c r="J1165" s="162">
        <v>10</v>
      </c>
      <c r="K1165" s="162">
        <v>10</v>
      </c>
      <c r="L1165" s="162">
        <f t="shared" si="108"/>
        <v>120</v>
      </c>
      <c r="M1165" s="162">
        <v>120</v>
      </c>
      <c r="N1165" s="162">
        <v>0</v>
      </c>
      <c r="O1165" s="162">
        <f t="shared" si="112"/>
        <v>0.9116333333333333</v>
      </c>
      <c r="P1165" s="164">
        <f t="shared" si="113"/>
        <v>109.396</v>
      </c>
      <c r="Q1165" s="165">
        <f t="shared" si="109"/>
        <v>46.884</v>
      </c>
    </row>
    <row r="1166" spans="1:17" s="154" customFormat="1">
      <c r="A1166" s="224">
        <v>56901</v>
      </c>
      <c r="B1166" s="197" t="s">
        <v>1914</v>
      </c>
      <c r="C1166" s="166" t="s">
        <v>21</v>
      </c>
      <c r="D1166" s="197" t="s">
        <v>1911</v>
      </c>
      <c r="E1166" s="198" t="s">
        <v>1885</v>
      </c>
      <c r="F1166" s="199">
        <v>156.28</v>
      </c>
      <c r="G1166" s="162">
        <v>30</v>
      </c>
      <c r="H1166" s="163">
        <f t="shared" si="110"/>
        <v>46.884</v>
      </c>
      <c r="I1166" s="163">
        <f t="shared" si="111"/>
        <v>109.396</v>
      </c>
      <c r="J1166" s="162">
        <v>10</v>
      </c>
      <c r="K1166" s="162">
        <v>10</v>
      </c>
      <c r="L1166" s="162">
        <f t="shared" si="108"/>
        <v>120</v>
      </c>
      <c r="M1166" s="162">
        <v>120</v>
      </c>
      <c r="N1166" s="162">
        <v>0</v>
      </c>
      <c r="O1166" s="162">
        <f t="shared" si="112"/>
        <v>0.9116333333333333</v>
      </c>
      <c r="P1166" s="164">
        <f t="shared" si="113"/>
        <v>109.396</v>
      </c>
      <c r="Q1166" s="165">
        <f t="shared" si="109"/>
        <v>46.884</v>
      </c>
    </row>
    <row r="1167" spans="1:17" s="154" customFormat="1">
      <c r="A1167" s="224">
        <v>56901</v>
      </c>
      <c r="B1167" s="197" t="s">
        <v>1915</v>
      </c>
      <c r="C1167" s="166" t="s">
        <v>21</v>
      </c>
      <c r="D1167" s="197" t="s">
        <v>1911</v>
      </c>
      <c r="E1167" s="198" t="s">
        <v>1885</v>
      </c>
      <c r="F1167" s="199">
        <v>156.28</v>
      </c>
      <c r="G1167" s="162">
        <v>30</v>
      </c>
      <c r="H1167" s="163">
        <f t="shared" si="110"/>
        <v>46.884</v>
      </c>
      <c r="I1167" s="163">
        <f t="shared" si="111"/>
        <v>109.396</v>
      </c>
      <c r="J1167" s="162">
        <v>10</v>
      </c>
      <c r="K1167" s="162">
        <v>10</v>
      </c>
      <c r="L1167" s="162">
        <f t="shared" ref="L1167:L1209" si="114">J1167*12</f>
        <v>120</v>
      </c>
      <c r="M1167" s="162">
        <v>120</v>
      </c>
      <c r="N1167" s="162">
        <v>0</v>
      </c>
      <c r="O1167" s="162">
        <f t="shared" si="112"/>
        <v>0.9116333333333333</v>
      </c>
      <c r="P1167" s="164">
        <f t="shared" si="113"/>
        <v>109.396</v>
      </c>
      <c r="Q1167" s="165">
        <f t="shared" ref="Q1167:Q1209" si="115">F1167-P1167</f>
        <v>46.884</v>
      </c>
    </row>
    <row r="1168" spans="1:17" s="154" customFormat="1">
      <c r="A1168" s="224">
        <v>56901</v>
      </c>
      <c r="B1168" s="197" t="s">
        <v>1916</v>
      </c>
      <c r="C1168" s="166" t="s">
        <v>21</v>
      </c>
      <c r="D1168" s="197" t="s">
        <v>1911</v>
      </c>
      <c r="E1168" s="198" t="s">
        <v>1885</v>
      </c>
      <c r="F1168" s="199">
        <v>156.28</v>
      </c>
      <c r="G1168" s="162">
        <v>30</v>
      </c>
      <c r="H1168" s="163">
        <f t="shared" ref="H1168:H1209" si="116">F1168*G1168%</f>
        <v>46.884</v>
      </c>
      <c r="I1168" s="163">
        <f t="shared" ref="I1168:I1209" si="117">F1168-H1168</f>
        <v>109.396</v>
      </c>
      <c r="J1168" s="162">
        <v>10</v>
      </c>
      <c r="K1168" s="162">
        <v>10</v>
      </c>
      <c r="L1168" s="162">
        <f t="shared" si="114"/>
        <v>120</v>
      </c>
      <c r="M1168" s="162">
        <v>120</v>
      </c>
      <c r="N1168" s="162">
        <v>0</v>
      </c>
      <c r="O1168" s="162">
        <f t="shared" ref="O1168:O1209" si="118">I1168/L1168</f>
        <v>0.9116333333333333</v>
      </c>
      <c r="P1168" s="164">
        <f t="shared" ref="P1168:P1209" si="119">O1168*M1168</f>
        <v>109.396</v>
      </c>
      <c r="Q1168" s="165">
        <f t="shared" si="115"/>
        <v>46.884</v>
      </c>
    </row>
    <row r="1169" spans="1:17" s="154" customFormat="1">
      <c r="A1169" s="224">
        <v>56901</v>
      </c>
      <c r="B1169" s="197" t="s">
        <v>1917</v>
      </c>
      <c r="C1169" s="166" t="s">
        <v>21</v>
      </c>
      <c r="D1169" s="197" t="s">
        <v>1911</v>
      </c>
      <c r="E1169" s="198" t="s">
        <v>1885</v>
      </c>
      <c r="F1169" s="199">
        <v>156.28</v>
      </c>
      <c r="G1169" s="162">
        <v>30</v>
      </c>
      <c r="H1169" s="163">
        <f t="shared" si="116"/>
        <v>46.884</v>
      </c>
      <c r="I1169" s="163">
        <f t="shared" si="117"/>
        <v>109.396</v>
      </c>
      <c r="J1169" s="162">
        <v>10</v>
      </c>
      <c r="K1169" s="162">
        <v>10</v>
      </c>
      <c r="L1169" s="162">
        <f t="shared" si="114"/>
        <v>120</v>
      </c>
      <c r="M1169" s="162">
        <v>120</v>
      </c>
      <c r="N1169" s="162">
        <v>0</v>
      </c>
      <c r="O1169" s="162">
        <f t="shared" si="118"/>
        <v>0.9116333333333333</v>
      </c>
      <c r="P1169" s="164">
        <f t="shared" si="119"/>
        <v>109.396</v>
      </c>
      <c r="Q1169" s="165">
        <f t="shared" si="115"/>
        <v>46.884</v>
      </c>
    </row>
    <row r="1170" spans="1:17" s="154" customFormat="1">
      <c r="A1170" s="224">
        <v>56901</v>
      </c>
      <c r="B1170" s="197" t="s">
        <v>1918</v>
      </c>
      <c r="C1170" s="166" t="s">
        <v>21</v>
      </c>
      <c r="D1170" s="197" t="s">
        <v>1911</v>
      </c>
      <c r="E1170" s="198" t="s">
        <v>1919</v>
      </c>
      <c r="F1170" s="199">
        <v>156.29</v>
      </c>
      <c r="G1170" s="162">
        <v>30</v>
      </c>
      <c r="H1170" s="163">
        <f t="shared" si="116"/>
        <v>46.886999999999993</v>
      </c>
      <c r="I1170" s="163">
        <f t="shared" si="117"/>
        <v>109.40299999999999</v>
      </c>
      <c r="J1170" s="162">
        <v>10</v>
      </c>
      <c r="K1170" s="162">
        <v>10</v>
      </c>
      <c r="L1170" s="162">
        <f t="shared" si="114"/>
        <v>120</v>
      </c>
      <c r="M1170" s="162">
        <v>120</v>
      </c>
      <c r="N1170" s="162">
        <v>0</v>
      </c>
      <c r="O1170" s="162">
        <f t="shared" si="118"/>
        <v>0.91169166666666657</v>
      </c>
      <c r="P1170" s="164">
        <f t="shared" si="119"/>
        <v>109.40299999999999</v>
      </c>
      <c r="Q1170" s="165">
        <f t="shared" si="115"/>
        <v>46.887</v>
      </c>
    </row>
    <row r="1171" spans="1:17" s="154" customFormat="1">
      <c r="A1171" s="224">
        <v>56901</v>
      </c>
      <c r="B1171" s="197" t="s">
        <v>1920</v>
      </c>
      <c r="C1171" s="166" t="s">
        <v>21</v>
      </c>
      <c r="D1171" s="197" t="s">
        <v>1911</v>
      </c>
      <c r="E1171" s="198" t="s">
        <v>1919</v>
      </c>
      <c r="F1171" s="199">
        <v>156.29</v>
      </c>
      <c r="G1171" s="162">
        <v>30</v>
      </c>
      <c r="H1171" s="163">
        <f t="shared" si="116"/>
        <v>46.886999999999993</v>
      </c>
      <c r="I1171" s="163">
        <f t="shared" si="117"/>
        <v>109.40299999999999</v>
      </c>
      <c r="J1171" s="162">
        <v>10</v>
      </c>
      <c r="K1171" s="162">
        <v>10</v>
      </c>
      <c r="L1171" s="162">
        <f t="shared" si="114"/>
        <v>120</v>
      </c>
      <c r="M1171" s="162">
        <v>120</v>
      </c>
      <c r="N1171" s="162">
        <v>0</v>
      </c>
      <c r="O1171" s="162">
        <f t="shared" si="118"/>
        <v>0.91169166666666657</v>
      </c>
      <c r="P1171" s="164">
        <f t="shared" si="119"/>
        <v>109.40299999999999</v>
      </c>
      <c r="Q1171" s="165">
        <f t="shared" si="115"/>
        <v>46.887</v>
      </c>
    </row>
    <row r="1172" spans="1:17" s="154" customFormat="1">
      <c r="A1172" s="224">
        <v>56901</v>
      </c>
      <c r="B1172" s="197" t="s">
        <v>1921</v>
      </c>
      <c r="C1172" s="166" t="s">
        <v>21</v>
      </c>
      <c r="D1172" s="197" t="s">
        <v>1911</v>
      </c>
      <c r="E1172" s="198" t="s">
        <v>1885</v>
      </c>
      <c r="F1172" s="199">
        <v>156.29</v>
      </c>
      <c r="G1172" s="162">
        <v>30</v>
      </c>
      <c r="H1172" s="163">
        <f t="shared" si="116"/>
        <v>46.886999999999993</v>
      </c>
      <c r="I1172" s="163">
        <f t="shared" si="117"/>
        <v>109.40299999999999</v>
      </c>
      <c r="J1172" s="162">
        <v>10</v>
      </c>
      <c r="K1172" s="162">
        <v>10</v>
      </c>
      <c r="L1172" s="162">
        <f t="shared" si="114"/>
        <v>120</v>
      </c>
      <c r="M1172" s="162">
        <v>120</v>
      </c>
      <c r="N1172" s="162">
        <v>0</v>
      </c>
      <c r="O1172" s="162">
        <f t="shared" si="118"/>
        <v>0.91169166666666657</v>
      </c>
      <c r="P1172" s="164">
        <f t="shared" si="119"/>
        <v>109.40299999999999</v>
      </c>
      <c r="Q1172" s="165">
        <f t="shared" si="115"/>
        <v>46.887</v>
      </c>
    </row>
    <row r="1173" spans="1:17" s="154" customFormat="1">
      <c r="A1173" s="224">
        <v>56901</v>
      </c>
      <c r="B1173" s="197" t="s">
        <v>1922</v>
      </c>
      <c r="C1173" s="166" t="s">
        <v>21</v>
      </c>
      <c r="D1173" s="197" t="s">
        <v>1911</v>
      </c>
      <c r="E1173" s="198" t="s">
        <v>1885</v>
      </c>
      <c r="F1173" s="199">
        <v>156.29</v>
      </c>
      <c r="G1173" s="162">
        <v>30</v>
      </c>
      <c r="H1173" s="163">
        <f t="shared" si="116"/>
        <v>46.886999999999993</v>
      </c>
      <c r="I1173" s="163">
        <f t="shared" si="117"/>
        <v>109.40299999999999</v>
      </c>
      <c r="J1173" s="162">
        <v>10</v>
      </c>
      <c r="K1173" s="162">
        <v>10</v>
      </c>
      <c r="L1173" s="162">
        <f t="shared" si="114"/>
        <v>120</v>
      </c>
      <c r="M1173" s="162">
        <v>120</v>
      </c>
      <c r="N1173" s="162">
        <v>0</v>
      </c>
      <c r="O1173" s="162">
        <f t="shared" si="118"/>
        <v>0.91169166666666657</v>
      </c>
      <c r="P1173" s="164">
        <f t="shared" si="119"/>
        <v>109.40299999999999</v>
      </c>
      <c r="Q1173" s="165">
        <f t="shared" si="115"/>
        <v>46.887</v>
      </c>
    </row>
    <row r="1174" spans="1:17" s="154" customFormat="1">
      <c r="A1174" s="224">
        <v>56901</v>
      </c>
      <c r="B1174" s="197" t="s">
        <v>1923</v>
      </c>
      <c r="C1174" s="166" t="s">
        <v>21</v>
      </c>
      <c r="D1174" s="197" t="s">
        <v>1911</v>
      </c>
      <c r="E1174" s="198" t="s">
        <v>1885</v>
      </c>
      <c r="F1174" s="199">
        <v>156.29</v>
      </c>
      <c r="G1174" s="162">
        <v>30</v>
      </c>
      <c r="H1174" s="163">
        <f t="shared" si="116"/>
        <v>46.886999999999993</v>
      </c>
      <c r="I1174" s="163">
        <f t="shared" si="117"/>
        <v>109.40299999999999</v>
      </c>
      <c r="J1174" s="162">
        <v>10</v>
      </c>
      <c r="K1174" s="162">
        <v>10</v>
      </c>
      <c r="L1174" s="162">
        <f t="shared" si="114"/>
        <v>120</v>
      </c>
      <c r="M1174" s="162">
        <v>120</v>
      </c>
      <c r="N1174" s="162">
        <v>0</v>
      </c>
      <c r="O1174" s="162">
        <f t="shared" si="118"/>
        <v>0.91169166666666657</v>
      </c>
      <c r="P1174" s="164">
        <f t="shared" si="119"/>
        <v>109.40299999999999</v>
      </c>
      <c r="Q1174" s="165">
        <f t="shared" si="115"/>
        <v>46.887</v>
      </c>
    </row>
    <row r="1175" spans="1:17" s="154" customFormat="1">
      <c r="A1175" s="224">
        <v>56901</v>
      </c>
      <c r="B1175" s="197" t="s">
        <v>1924</v>
      </c>
      <c r="C1175" s="166" t="s">
        <v>21</v>
      </c>
      <c r="D1175" s="197" t="s">
        <v>1911</v>
      </c>
      <c r="E1175" s="198" t="s">
        <v>1885</v>
      </c>
      <c r="F1175" s="199">
        <v>156.29</v>
      </c>
      <c r="G1175" s="162">
        <v>30</v>
      </c>
      <c r="H1175" s="163">
        <f t="shared" si="116"/>
        <v>46.886999999999993</v>
      </c>
      <c r="I1175" s="163">
        <f t="shared" si="117"/>
        <v>109.40299999999999</v>
      </c>
      <c r="J1175" s="162">
        <v>10</v>
      </c>
      <c r="K1175" s="162">
        <v>10</v>
      </c>
      <c r="L1175" s="162">
        <f t="shared" si="114"/>
        <v>120</v>
      </c>
      <c r="M1175" s="162">
        <v>120</v>
      </c>
      <c r="N1175" s="162">
        <v>0</v>
      </c>
      <c r="O1175" s="162">
        <f t="shared" si="118"/>
        <v>0.91169166666666657</v>
      </c>
      <c r="P1175" s="164">
        <f t="shared" si="119"/>
        <v>109.40299999999999</v>
      </c>
      <c r="Q1175" s="165">
        <f t="shared" si="115"/>
        <v>46.887</v>
      </c>
    </row>
    <row r="1176" spans="1:17" s="154" customFormat="1">
      <c r="A1176" s="224">
        <v>56901</v>
      </c>
      <c r="B1176" s="197" t="s">
        <v>1925</v>
      </c>
      <c r="C1176" s="166" t="s">
        <v>21</v>
      </c>
      <c r="D1176" s="197" t="s">
        <v>1911</v>
      </c>
      <c r="E1176" s="198" t="s">
        <v>1885</v>
      </c>
      <c r="F1176" s="199">
        <v>242.19</v>
      </c>
      <c r="G1176" s="162">
        <v>30</v>
      </c>
      <c r="H1176" s="163">
        <f t="shared" si="116"/>
        <v>72.656999999999996</v>
      </c>
      <c r="I1176" s="163">
        <f t="shared" si="117"/>
        <v>169.53300000000002</v>
      </c>
      <c r="J1176" s="162">
        <v>10</v>
      </c>
      <c r="K1176" s="162">
        <v>10</v>
      </c>
      <c r="L1176" s="162">
        <f t="shared" si="114"/>
        <v>120</v>
      </c>
      <c r="M1176" s="162">
        <v>120</v>
      </c>
      <c r="N1176" s="162">
        <v>0</v>
      </c>
      <c r="O1176" s="162">
        <f t="shared" si="118"/>
        <v>1.4127750000000001</v>
      </c>
      <c r="P1176" s="164">
        <f t="shared" si="119"/>
        <v>169.53300000000002</v>
      </c>
      <c r="Q1176" s="165">
        <f t="shared" si="115"/>
        <v>72.656999999999982</v>
      </c>
    </row>
    <row r="1177" spans="1:17" s="154" customFormat="1">
      <c r="A1177" s="224">
        <v>56901</v>
      </c>
      <c r="B1177" s="197" t="s">
        <v>1926</v>
      </c>
      <c r="C1177" s="166" t="s">
        <v>21</v>
      </c>
      <c r="D1177" s="197" t="s">
        <v>1911</v>
      </c>
      <c r="E1177" s="198" t="s">
        <v>1885</v>
      </c>
      <c r="F1177" s="199">
        <v>242.19</v>
      </c>
      <c r="G1177" s="162">
        <v>30</v>
      </c>
      <c r="H1177" s="163">
        <f t="shared" si="116"/>
        <v>72.656999999999996</v>
      </c>
      <c r="I1177" s="163">
        <f t="shared" si="117"/>
        <v>169.53300000000002</v>
      </c>
      <c r="J1177" s="162">
        <v>10</v>
      </c>
      <c r="K1177" s="162">
        <v>10</v>
      </c>
      <c r="L1177" s="162">
        <f t="shared" si="114"/>
        <v>120</v>
      </c>
      <c r="M1177" s="162">
        <v>120</v>
      </c>
      <c r="N1177" s="162">
        <v>0</v>
      </c>
      <c r="O1177" s="162">
        <f t="shared" si="118"/>
        <v>1.4127750000000001</v>
      </c>
      <c r="P1177" s="164">
        <f t="shared" si="119"/>
        <v>169.53300000000002</v>
      </c>
      <c r="Q1177" s="165">
        <f t="shared" si="115"/>
        <v>72.656999999999982</v>
      </c>
    </row>
    <row r="1178" spans="1:17" s="154" customFormat="1">
      <c r="A1178" s="224">
        <v>56901</v>
      </c>
      <c r="B1178" s="197" t="s">
        <v>1927</v>
      </c>
      <c r="C1178" s="166" t="s">
        <v>21</v>
      </c>
      <c r="D1178" s="197" t="s">
        <v>1911</v>
      </c>
      <c r="E1178" s="198" t="s">
        <v>1885</v>
      </c>
      <c r="F1178" s="199">
        <v>242.19</v>
      </c>
      <c r="G1178" s="162">
        <v>30</v>
      </c>
      <c r="H1178" s="163">
        <f t="shared" si="116"/>
        <v>72.656999999999996</v>
      </c>
      <c r="I1178" s="163">
        <f t="shared" si="117"/>
        <v>169.53300000000002</v>
      </c>
      <c r="J1178" s="162">
        <v>10</v>
      </c>
      <c r="K1178" s="162">
        <v>10</v>
      </c>
      <c r="L1178" s="162">
        <f t="shared" si="114"/>
        <v>120</v>
      </c>
      <c r="M1178" s="162">
        <v>120</v>
      </c>
      <c r="N1178" s="162">
        <v>0</v>
      </c>
      <c r="O1178" s="162">
        <f t="shared" si="118"/>
        <v>1.4127750000000001</v>
      </c>
      <c r="P1178" s="164">
        <f t="shared" si="119"/>
        <v>169.53300000000002</v>
      </c>
      <c r="Q1178" s="165">
        <f t="shared" si="115"/>
        <v>72.656999999999982</v>
      </c>
    </row>
    <row r="1179" spans="1:17" s="154" customFormat="1">
      <c r="A1179" s="224">
        <v>56901</v>
      </c>
      <c r="B1179" s="197" t="s">
        <v>1928</v>
      </c>
      <c r="C1179" s="166" t="s">
        <v>21</v>
      </c>
      <c r="D1179" s="197" t="s">
        <v>1911</v>
      </c>
      <c r="E1179" s="198" t="s">
        <v>1885</v>
      </c>
      <c r="F1179" s="199">
        <v>242.19</v>
      </c>
      <c r="G1179" s="162">
        <v>30</v>
      </c>
      <c r="H1179" s="163">
        <f t="shared" si="116"/>
        <v>72.656999999999996</v>
      </c>
      <c r="I1179" s="163">
        <f t="shared" si="117"/>
        <v>169.53300000000002</v>
      </c>
      <c r="J1179" s="162">
        <v>10</v>
      </c>
      <c r="K1179" s="162">
        <v>10</v>
      </c>
      <c r="L1179" s="162">
        <f t="shared" si="114"/>
        <v>120</v>
      </c>
      <c r="M1179" s="162">
        <v>120</v>
      </c>
      <c r="N1179" s="162">
        <v>0</v>
      </c>
      <c r="O1179" s="162">
        <f t="shared" si="118"/>
        <v>1.4127750000000001</v>
      </c>
      <c r="P1179" s="164">
        <f t="shared" si="119"/>
        <v>169.53300000000002</v>
      </c>
      <c r="Q1179" s="165">
        <f t="shared" si="115"/>
        <v>72.656999999999982</v>
      </c>
    </row>
    <row r="1180" spans="1:17" s="154" customFormat="1">
      <c r="A1180" s="224">
        <v>56901</v>
      </c>
      <c r="B1180" s="197" t="s">
        <v>1929</v>
      </c>
      <c r="C1180" s="166" t="s">
        <v>21</v>
      </c>
      <c r="D1180" s="197" t="s">
        <v>1911</v>
      </c>
      <c r="E1180" s="198" t="s">
        <v>1885</v>
      </c>
      <c r="F1180" s="199">
        <v>242.19</v>
      </c>
      <c r="G1180" s="162">
        <v>30</v>
      </c>
      <c r="H1180" s="163">
        <f t="shared" si="116"/>
        <v>72.656999999999996</v>
      </c>
      <c r="I1180" s="163">
        <f t="shared" si="117"/>
        <v>169.53300000000002</v>
      </c>
      <c r="J1180" s="162">
        <v>10</v>
      </c>
      <c r="K1180" s="162">
        <v>10</v>
      </c>
      <c r="L1180" s="162">
        <f t="shared" si="114"/>
        <v>120</v>
      </c>
      <c r="M1180" s="162">
        <v>120</v>
      </c>
      <c r="N1180" s="162">
        <v>0</v>
      </c>
      <c r="O1180" s="162">
        <f t="shared" si="118"/>
        <v>1.4127750000000001</v>
      </c>
      <c r="P1180" s="164">
        <f t="shared" si="119"/>
        <v>169.53300000000002</v>
      </c>
      <c r="Q1180" s="165">
        <f t="shared" si="115"/>
        <v>72.656999999999982</v>
      </c>
    </row>
    <row r="1181" spans="1:17" s="154" customFormat="1">
      <c r="A1181" s="224">
        <v>56901</v>
      </c>
      <c r="B1181" s="197" t="s">
        <v>1930</v>
      </c>
      <c r="C1181" s="166" t="s">
        <v>21</v>
      </c>
      <c r="D1181" s="197" t="s">
        <v>1911</v>
      </c>
      <c r="E1181" s="198" t="s">
        <v>1885</v>
      </c>
      <c r="F1181" s="199">
        <v>242.19</v>
      </c>
      <c r="G1181" s="162">
        <v>30</v>
      </c>
      <c r="H1181" s="163">
        <f t="shared" si="116"/>
        <v>72.656999999999996</v>
      </c>
      <c r="I1181" s="163">
        <f t="shared" si="117"/>
        <v>169.53300000000002</v>
      </c>
      <c r="J1181" s="162">
        <v>10</v>
      </c>
      <c r="K1181" s="162">
        <v>10</v>
      </c>
      <c r="L1181" s="162">
        <f t="shared" si="114"/>
        <v>120</v>
      </c>
      <c r="M1181" s="162">
        <v>120</v>
      </c>
      <c r="N1181" s="162">
        <v>0</v>
      </c>
      <c r="O1181" s="162">
        <f t="shared" si="118"/>
        <v>1.4127750000000001</v>
      </c>
      <c r="P1181" s="164">
        <f t="shared" si="119"/>
        <v>169.53300000000002</v>
      </c>
      <c r="Q1181" s="165">
        <f t="shared" si="115"/>
        <v>72.656999999999982</v>
      </c>
    </row>
    <row r="1182" spans="1:17" s="154" customFormat="1">
      <c r="A1182" s="224">
        <v>56901</v>
      </c>
      <c r="B1182" s="197" t="s">
        <v>1931</v>
      </c>
      <c r="C1182" s="166" t="s">
        <v>21</v>
      </c>
      <c r="D1182" s="197" t="s">
        <v>1911</v>
      </c>
      <c r="E1182" s="198" t="s">
        <v>1885</v>
      </c>
      <c r="F1182" s="199">
        <v>242.19</v>
      </c>
      <c r="G1182" s="162">
        <v>30</v>
      </c>
      <c r="H1182" s="163">
        <f t="shared" si="116"/>
        <v>72.656999999999996</v>
      </c>
      <c r="I1182" s="163">
        <f t="shared" si="117"/>
        <v>169.53300000000002</v>
      </c>
      <c r="J1182" s="162">
        <v>10</v>
      </c>
      <c r="K1182" s="162">
        <v>10</v>
      </c>
      <c r="L1182" s="162">
        <f t="shared" si="114"/>
        <v>120</v>
      </c>
      <c r="M1182" s="162">
        <v>120</v>
      </c>
      <c r="N1182" s="162">
        <v>0</v>
      </c>
      <c r="O1182" s="162">
        <f t="shared" si="118"/>
        <v>1.4127750000000001</v>
      </c>
      <c r="P1182" s="164">
        <f t="shared" si="119"/>
        <v>169.53300000000002</v>
      </c>
      <c r="Q1182" s="165">
        <f t="shared" si="115"/>
        <v>72.656999999999982</v>
      </c>
    </row>
    <row r="1183" spans="1:17" s="154" customFormat="1">
      <c r="A1183" s="224">
        <v>56901</v>
      </c>
      <c r="B1183" s="197" t="s">
        <v>1932</v>
      </c>
      <c r="C1183" s="166" t="s">
        <v>21</v>
      </c>
      <c r="D1183" s="197" t="s">
        <v>1911</v>
      </c>
      <c r="E1183" s="198" t="s">
        <v>1885</v>
      </c>
      <c r="F1183" s="199">
        <v>242.19</v>
      </c>
      <c r="G1183" s="162">
        <v>30</v>
      </c>
      <c r="H1183" s="163">
        <f t="shared" si="116"/>
        <v>72.656999999999996</v>
      </c>
      <c r="I1183" s="163">
        <f t="shared" si="117"/>
        <v>169.53300000000002</v>
      </c>
      <c r="J1183" s="162">
        <v>10</v>
      </c>
      <c r="K1183" s="162">
        <v>10</v>
      </c>
      <c r="L1183" s="162">
        <f t="shared" si="114"/>
        <v>120</v>
      </c>
      <c r="M1183" s="162">
        <v>120</v>
      </c>
      <c r="N1183" s="162">
        <v>0</v>
      </c>
      <c r="O1183" s="162">
        <f t="shared" si="118"/>
        <v>1.4127750000000001</v>
      </c>
      <c r="P1183" s="164">
        <f t="shared" si="119"/>
        <v>169.53300000000002</v>
      </c>
      <c r="Q1183" s="165">
        <f t="shared" si="115"/>
        <v>72.656999999999982</v>
      </c>
    </row>
    <row r="1184" spans="1:17" s="154" customFormat="1">
      <c r="A1184" s="224">
        <v>56901</v>
      </c>
      <c r="B1184" s="197" t="s">
        <v>1933</v>
      </c>
      <c r="C1184" s="166" t="s">
        <v>21</v>
      </c>
      <c r="D1184" s="220" t="s">
        <v>1911</v>
      </c>
      <c r="E1184" s="198" t="s">
        <v>1885</v>
      </c>
      <c r="F1184" s="199">
        <v>275.31</v>
      </c>
      <c r="G1184" s="162">
        <v>30</v>
      </c>
      <c r="H1184" s="163">
        <f t="shared" si="116"/>
        <v>82.593000000000004</v>
      </c>
      <c r="I1184" s="163">
        <f t="shared" si="117"/>
        <v>192.71699999999998</v>
      </c>
      <c r="J1184" s="162">
        <v>10</v>
      </c>
      <c r="K1184" s="162">
        <v>10</v>
      </c>
      <c r="L1184" s="162">
        <f t="shared" si="114"/>
        <v>120</v>
      </c>
      <c r="M1184" s="162">
        <v>120</v>
      </c>
      <c r="N1184" s="162">
        <v>0</v>
      </c>
      <c r="O1184" s="162">
        <f t="shared" si="118"/>
        <v>1.6059749999999999</v>
      </c>
      <c r="P1184" s="164">
        <f t="shared" si="119"/>
        <v>192.71699999999998</v>
      </c>
      <c r="Q1184" s="165">
        <f t="shared" si="115"/>
        <v>82.593000000000018</v>
      </c>
    </row>
    <row r="1185" spans="1:17" s="154" customFormat="1">
      <c r="A1185" s="224">
        <v>56901</v>
      </c>
      <c r="B1185" s="197" t="s">
        <v>1934</v>
      </c>
      <c r="C1185" s="166" t="s">
        <v>21</v>
      </c>
      <c r="D1185" s="197" t="s">
        <v>1911</v>
      </c>
      <c r="E1185" s="198" t="s">
        <v>1885</v>
      </c>
      <c r="F1185" s="199">
        <v>275.31</v>
      </c>
      <c r="G1185" s="162">
        <v>30</v>
      </c>
      <c r="H1185" s="163">
        <f t="shared" si="116"/>
        <v>82.593000000000004</v>
      </c>
      <c r="I1185" s="163">
        <f t="shared" si="117"/>
        <v>192.71699999999998</v>
      </c>
      <c r="J1185" s="162">
        <v>10</v>
      </c>
      <c r="K1185" s="162">
        <v>10</v>
      </c>
      <c r="L1185" s="162">
        <f t="shared" si="114"/>
        <v>120</v>
      </c>
      <c r="M1185" s="162">
        <v>120</v>
      </c>
      <c r="N1185" s="162">
        <v>0</v>
      </c>
      <c r="O1185" s="162">
        <f t="shared" si="118"/>
        <v>1.6059749999999999</v>
      </c>
      <c r="P1185" s="164">
        <f t="shared" si="119"/>
        <v>192.71699999999998</v>
      </c>
      <c r="Q1185" s="165">
        <f t="shared" si="115"/>
        <v>82.593000000000018</v>
      </c>
    </row>
    <row r="1186" spans="1:17" s="154" customFormat="1">
      <c r="A1186" s="224">
        <v>56901</v>
      </c>
      <c r="B1186" s="197" t="s">
        <v>1935</v>
      </c>
      <c r="C1186" s="166" t="s">
        <v>21</v>
      </c>
      <c r="D1186" s="197" t="s">
        <v>1911</v>
      </c>
      <c r="E1186" s="198" t="s">
        <v>1885</v>
      </c>
      <c r="F1186" s="199">
        <v>275.31</v>
      </c>
      <c r="G1186" s="162">
        <v>30</v>
      </c>
      <c r="H1186" s="163">
        <f t="shared" si="116"/>
        <v>82.593000000000004</v>
      </c>
      <c r="I1186" s="163">
        <f t="shared" si="117"/>
        <v>192.71699999999998</v>
      </c>
      <c r="J1186" s="162">
        <v>10</v>
      </c>
      <c r="K1186" s="162">
        <v>10</v>
      </c>
      <c r="L1186" s="162">
        <f t="shared" si="114"/>
        <v>120</v>
      </c>
      <c r="M1186" s="162">
        <v>120</v>
      </c>
      <c r="N1186" s="162">
        <v>0</v>
      </c>
      <c r="O1186" s="162">
        <f t="shared" si="118"/>
        <v>1.6059749999999999</v>
      </c>
      <c r="P1186" s="164">
        <f t="shared" si="119"/>
        <v>192.71699999999998</v>
      </c>
      <c r="Q1186" s="165">
        <f t="shared" si="115"/>
        <v>82.593000000000018</v>
      </c>
    </row>
    <row r="1187" spans="1:17" s="154" customFormat="1">
      <c r="A1187" s="224">
        <v>56901</v>
      </c>
      <c r="B1187" s="197" t="s">
        <v>1936</v>
      </c>
      <c r="C1187" s="166" t="s">
        <v>21</v>
      </c>
      <c r="D1187" s="197" t="s">
        <v>1911</v>
      </c>
      <c r="E1187" s="198" t="s">
        <v>1885</v>
      </c>
      <c r="F1187" s="199">
        <v>275.31</v>
      </c>
      <c r="G1187" s="162">
        <v>30</v>
      </c>
      <c r="H1187" s="163">
        <f t="shared" si="116"/>
        <v>82.593000000000004</v>
      </c>
      <c r="I1187" s="163">
        <f t="shared" si="117"/>
        <v>192.71699999999998</v>
      </c>
      <c r="J1187" s="162">
        <v>10</v>
      </c>
      <c r="K1187" s="162">
        <v>10</v>
      </c>
      <c r="L1187" s="162">
        <f t="shared" si="114"/>
        <v>120</v>
      </c>
      <c r="M1187" s="162">
        <v>120</v>
      </c>
      <c r="N1187" s="162">
        <v>0</v>
      </c>
      <c r="O1187" s="162">
        <f t="shared" si="118"/>
        <v>1.6059749999999999</v>
      </c>
      <c r="P1187" s="164">
        <f t="shared" si="119"/>
        <v>192.71699999999998</v>
      </c>
      <c r="Q1187" s="165">
        <f t="shared" si="115"/>
        <v>82.593000000000018</v>
      </c>
    </row>
    <row r="1188" spans="1:17" s="154" customFormat="1">
      <c r="A1188" s="224">
        <v>56901</v>
      </c>
      <c r="B1188" s="200" t="s">
        <v>1937</v>
      </c>
      <c r="C1188" s="166" t="s">
        <v>21</v>
      </c>
      <c r="D1188" s="197" t="s">
        <v>1938</v>
      </c>
      <c r="E1188" s="198" t="s">
        <v>1885</v>
      </c>
      <c r="F1188" s="199">
        <v>310</v>
      </c>
      <c r="G1188" s="162">
        <v>30</v>
      </c>
      <c r="H1188" s="163">
        <f t="shared" si="116"/>
        <v>93</v>
      </c>
      <c r="I1188" s="163">
        <f t="shared" si="117"/>
        <v>217</v>
      </c>
      <c r="J1188" s="162">
        <v>10</v>
      </c>
      <c r="K1188" s="162">
        <v>10</v>
      </c>
      <c r="L1188" s="162">
        <f t="shared" si="114"/>
        <v>120</v>
      </c>
      <c r="M1188" s="162">
        <v>120</v>
      </c>
      <c r="N1188" s="162">
        <v>0</v>
      </c>
      <c r="O1188" s="162">
        <f t="shared" si="118"/>
        <v>1.8083333333333333</v>
      </c>
      <c r="P1188" s="164">
        <f t="shared" si="119"/>
        <v>217</v>
      </c>
      <c r="Q1188" s="165">
        <f t="shared" si="115"/>
        <v>93</v>
      </c>
    </row>
    <row r="1189" spans="1:17" s="154" customFormat="1">
      <c r="A1189" s="224">
        <v>56901</v>
      </c>
      <c r="B1189" s="200" t="s">
        <v>1939</v>
      </c>
      <c r="C1189" s="166" t="s">
        <v>21</v>
      </c>
      <c r="D1189" s="197" t="s">
        <v>1938</v>
      </c>
      <c r="E1189" s="198" t="s">
        <v>1885</v>
      </c>
      <c r="F1189" s="199">
        <v>310</v>
      </c>
      <c r="G1189" s="162">
        <v>30</v>
      </c>
      <c r="H1189" s="163">
        <f t="shared" si="116"/>
        <v>93</v>
      </c>
      <c r="I1189" s="163">
        <f t="shared" si="117"/>
        <v>217</v>
      </c>
      <c r="J1189" s="162">
        <v>10</v>
      </c>
      <c r="K1189" s="162">
        <v>10</v>
      </c>
      <c r="L1189" s="162">
        <f t="shared" si="114"/>
        <v>120</v>
      </c>
      <c r="M1189" s="162">
        <v>120</v>
      </c>
      <c r="N1189" s="162">
        <v>0</v>
      </c>
      <c r="O1189" s="162">
        <f t="shared" si="118"/>
        <v>1.8083333333333333</v>
      </c>
      <c r="P1189" s="164">
        <f t="shared" si="119"/>
        <v>217</v>
      </c>
      <c r="Q1189" s="165">
        <f t="shared" si="115"/>
        <v>93</v>
      </c>
    </row>
    <row r="1190" spans="1:17" s="154" customFormat="1">
      <c r="A1190" s="224">
        <v>56901</v>
      </c>
      <c r="B1190" s="200" t="s">
        <v>1940</v>
      </c>
      <c r="C1190" s="166" t="s">
        <v>21</v>
      </c>
      <c r="D1190" s="197" t="s">
        <v>1938</v>
      </c>
      <c r="E1190" s="198" t="s">
        <v>1885</v>
      </c>
      <c r="F1190" s="199">
        <v>310</v>
      </c>
      <c r="G1190" s="162">
        <v>30</v>
      </c>
      <c r="H1190" s="163">
        <f t="shared" si="116"/>
        <v>93</v>
      </c>
      <c r="I1190" s="163">
        <f t="shared" si="117"/>
        <v>217</v>
      </c>
      <c r="J1190" s="162">
        <v>10</v>
      </c>
      <c r="K1190" s="162">
        <v>10</v>
      </c>
      <c r="L1190" s="162">
        <f t="shared" si="114"/>
        <v>120</v>
      </c>
      <c r="M1190" s="162">
        <v>120</v>
      </c>
      <c r="N1190" s="162">
        <v>0</v>
      </c>
      <c r="O1190" s="162">
        <f t="shared" si="118"/>
        <v>1.8083333333333333</v>
      </c>
      <c r="P1190" s="164">
        <f t="shared" si="119"/>
        <v>217</v>
      </c>
      <c r="Q1190" s="165">
        <f t="shared" si="115"/>
        <v>93</v>
      </c>
    </row>
    <row r="1191" spans="1:17" s="154" customFormat="1">
      <c r="A1191" s="224">
        <v>56901</v>
      </c>
      <c r="B1191" s="200" t="s">
        <v>1941</v>
      </c>
      <c r="C1191" s="166" t="s">
        <v>21</v>
      </c>
      <c r="D1191" s="197" t="s">
        <v>1938</v>
      </c>
      <c r="E1191" s="198" t="s">
        <v>1885</v>
      </c>
      <c r="F1191" s="199">
        <v>310</v>
      </c>
      <c r="G1191" s="162">
        <v>30</v>
      </c>
      <c r="H1191" s="163">
        <f t="shared" si="116"/>
        <v>93</v>
      </c>
      <c r="I1191" s="163">
        <f t="shared" si="117"/>
        <v>217</v>
      </c>
      <c r="J1191" s="162">
        <v>10</v>
      </c>
      <c r="K1191" s="162">
        <v>10</v>
      </c>
      <c r="L1191" s="162">
        <f t="shared" si="114"/>
        <v>120</v>
      </c>
      <c r="M1191" s="162">
        <v>120</v>
      </c>
      <c r="N1191" s="162">
        <v>0</v>
      </c>
      <c r="O1191" s="162">
        <f t="shared" si="118"/>
        <v>1.8083333333333333</v>
      </c>
      <c r="P1191" s="164">
        <f t="shared" si="119"/>
        <v>217</v>
      </c>
      <c r="Q1191" s="165">
        <f t="shared" si="115"/>
        <v>93</v>
      </c>
    </row>
    <row r="1192" spans="1:17" s="154" customFormat="1">
      <c r="A1192" s="224">
        <v>56901</v>
      </c>
      <c r="B1192" s="200" t="s">
        <v>1942</v>
      </c>
      <c r="C1192" s="166" t="s">
        <v>21</v>
      </c>
      <c r="D1192" s="197" t="s">
        <v>1938</v>
      </c>
      <c r="E1192" s="198" t="s">
        <v>1885</v>
      </c>
      <c r="F1192" s="199">
        <v>310</v>
      </c>
      <c r="G1192" s="162">
        <v>30</v>
      </c>
      <c r="H1192" s="163">
        <f t="shared" si="116"/>
        <v>93</v>
      </c>
      <c r="I1192" s="163">
        <f t="shared" si="117"/>
        <v>217</v>
      </c>
      <c r="J1192" s="162">
        <v>10</v>
      </c>
      <c r="K1192" s="162">
        <v>10</v>
      </c>
      <c r="L1192" s="162">
        <f t="shared" si="114"/>
        <v>120</v>
      </c>
      <c r="M1192" s="162">
        <v>120</v>
      </c>
      <c r="N1192" s="162">
        <v>0</v>
      </c>
      <c r="O1192" s="162">
        <f t="shared" si="118"/>
        <v>1.8083333333333333</v>
      </c>
      <c r="P1192" s="164">
        <f t="shared" si="119"/>
        <v>217</v>
      </c>
      <c r="Q1192" s="165">
        <f t="shared" si="115"/>
        <v>93</v>
      </c>
    </row>
    <row r="1193" spans="1:17" s="154" customFormat="1">
      <c r="A1193" s="224">
        <v>56901</v>
      </c>
      <c r="B1193" s="200" t="s">
        <v>1943</v>
      </c>
      <c r="C1193" s="166" t="s">
        <v>21</v>
      </c>
      <c r="D1193" s="197" t="s">
        <v>1938</v>
      </c>
      <c r="E1193" s="198" t="s">
        <v>1885</v>
      </c>
      <c r="F1193" s="199">
        <v>310</v>
      </c>
      <c r="G1193" s="162">
        <v>30</v>
      </c>
      <c r="H1193" s="163">
        <f t="shared" si="116"/>
        <v>93</v>
      </c>
      <c r="I1193" s="163">
        <f t="shared" si="117"/>
        <v>217</v>
      </c>
      <c r="J1193" s="162">
        <v>10</v>
      </c>
      <c r="K1193" s="162">
        <v>10</v>
      </c>
      <c r="L1193" s="162">
        <f t="shared" si="114"/>
        <v>120</v>
      </c>
      <c r="M1193" s="162">
        <v>120</v>
      </c>
      <c r="N1193" s="162">
        <v>0</v>
      </c>
      <c r="O1193" s="162">
        <f t="shared" si="118"/>
        <v>1.8083333333333333</v>
      </c>
      <c r="P1193" s="164">
        <f t="shared" si="119"/>
        <v>217</v>
      </c>
      <c r="Q1193" s="165">
        <f t="shared" si="115"/>
        <v>93</v>
      </c>
    </row>
    <row r="1194" spans="1:17" s="154" customFormat="1">
      <c r="A1194" s="224">
        <v>56901</v>
      </c>
      <c r="B1194" s="200" t="s">
        <v>1944</v>
      </c>
      <c r="C1194" s="166" t="s">
        <v>21</v>
      </c>
      <c r="D1194" s="197" t="s">
        <v>1938</v>
      </c>
      <c r="E1194" s="198" t="s">
        <v>1885</v>
      </c>
      <c r="F1194" s="199">
        <v>310</v>
      </c>
      <c r="G1194" s="162">
        <v>30</v>
      </c>
      <c r="H1194" s="163">
        <f t="shared" si="116"/>
        <v>93</v>
      </c>
      <c r="I1194" s="163">
        <f t="shared" si="117"/>
        <v>217</v>
      </c>
      <c r="J1194" s="162">
        <v>10</v>
      </c>
      <c r="K1194" s="162">
        <v>10</v>
      </c>
      <c r="L1194" s="162">
        <f t="shared" si="114"/>
        <v>120</v>
      </c>
      <c r="M1194" s="162">
        <v>120</v>
      </c>
      <c r="N1194" s="162">
        <v>0</v>
      </c>
      <c r="O1194" s="162">
        <f t="shared" si="118"/>
        <v>1.8083333333333333</v>
      </c>
      <c r="P1194" s="164">
        <f t="shared" si="119"/>
        <v>217</v>
      </c>
      <c r="Q1194" s="165">
        <f t="shared" si="115"/>
        <v>93</v>
      </c>
    </row>
    <row r="1195" spans="1:17" s="154" customFormat="1">
      <c r="A1195" s="224">
        <v>56901</v>
      </c>
      <c r="B1195" s="200" t="s">
        <v>1945</v>
      </c>
      <c r="C1195" s="166" t="s">
        <v>21</v>
      </c>
      <c r="D1195" s="197" t="s">
        <v>1884</v>
      </c>
      <c r="E1195" s="198" t="s">
        <v>1885</v>
      </c>
      <c r="F1195" s="199">
        <v>310</v>
      </c>
      <c r="G1195" s="162">
        <v>30</v>
      </c>
      <c r="H1195" s="163">
        <f t="shared" si="116"/>
        <v>93</v>
      </c>
      <c r="I1195" s="163">
        <f t="shared" si="117"/>
        <v>217</v>
      </c>
      <c r="J1195" s="162">
        <v>10</v>
      </c>
      <c r="K1195" s="162">
        <v>10</v>
      </c>
      <c r="L1195" s="162">
        <f t="shared" si="114"/>
        <v>120</v>
      </c>
      <c r="M1195" s="162">
        <v>120</v>
      </c>
      <c r="N1195" s="162">
        <v>0</v>
      </c>
      <c r="O1195" s="162">
        <f t="shared" si="118"/>
        <v>1.8083333333333333</v>
      </c>
      <c r="P1195" s="164">
        <f t="shared" si="119"/>
        <v>217</v>
      </c>
      <c r="Q1195" s="165">
        <f t="shared" si="115"/>
        <v>93</v>
      </c>
    </row>
    <row r="1196" spans="1:17" s="154" customFormat="1">
      <c r="A1196" s="224">
        <v>56901</v>
      </c>
      <c r="B1196" s="200" t="s">
        <v>1946</v>
      </c>
      <c r="C1196" s="166" t="s">
        <v>21</v>
      </c>
      <c r="D1196" s="197" t="s">
        <v>1884</v>
      </c>
      <c r="E1196" s="198" t="s">
        <v>1885</v>
      </c>
      <c r="F1196" s="199">
        <v>310</v>
      </c>
      <c r="G1196" s="162">
        <v>30</v>
      </c>
      <c r="H1196" s="163">
        <f t="shared" si="116"/>
        <v>93</v>
      </c>
      <c r="I1196" s="163">
        <f t="shared" si="117"/>
        <v>217</v>
      </c>
      <c r="J1196" s="162">
        <v>10</v>
      </c>
      <c r="K1196" s="162">
        <v>10</v>
      </c>
      <c r="L1196" s="162">
        <f t="shared" si="114"/>
        <v>120</v>
      </c>
      <c r="M1196" s="162">
        <v>120</v>
      </c>
      <c r="N1196" s="162">
        <v>0</v>
      </c>
      <c r="O1196" s="162">
        <f t="shared" si="118"/>
        <v>1.8083333333333333</v>
      </c>
      <c r="P1196" s="164">
        <f t="shared" si="119"/>
        <v>217</v>
      </c>
      <c r="Q1196" s="165">
        <f t="shared" si="115"/>
        <v>93</v>
      </c>
    </row>
    <row r="1197" spans="1:17" s="154" customFormat="1">
      <c r="A1197" s="224">
        <v>56901</v>
      </c>
      <c r="B1197" s="200" t="s">
        <v>1947</v>
      </c>
      <c r="C1197" s="166" t="s">
        <v>21</v>
      </c>
      <c r="D1197" s="197" t="s">
        <v>1884</v>
      </c>
      <c r="E1197" s="198" t="s">
        <v>1885</v>
      </c>
      <c r="F1197" s="199">
        <v>310</v>
      </c>
      <c r="G1197" s="162">
        <v>30</v>
      </c>
      <c r="H1197" s="163">
        <f t="shared" si="116"/>
        <v>93</v>
      </c>
      <c r="I1197" s="163">
        <f t="shared" si="117"/>
        <v>217</v>
      </c>
      <c r="J1197" s="162">
        <v>10</v>
      </c>
      <c r="K1197" s="162">
        <v>10</v>
      </c>
      <c r="L1197" s="162">
        <f t="shared" si="114"/>
        <v>120</v>
      </c>
      <c r="M1197" s="162">
        <v>120</v>
      </c>
      <c r="N1197" s="162">
        <v>0</v>
      </c>
      <c r="O1197" s="162">
        <f t="shared" si="118"/>
        <v>1.8083333333333333</v>
      </c>
      <c r="P1197" s="164">
        <f t="shared" si="119"/>
        <v>217</v>
      </c>
      <c r="Q1197" s="165">
        <f t="shared" si="115"/>
        <v>93</v>
      </c>
    </row>
    <row r="1198" spans="1:17" s="154" customFormat="1">
      <c r="A1198" s="224">
        <v>56901</v>
      </c>
      <c r="B1198" s="200" t="s">
        <v>1948</v>
      </c>
      <c r="C1198" s="166" t="s">
        <v>21</v>
      </c>
      <c r="D1198" s="197" t="s">
        <v>1884</v>
      </c>
      <c r="E1198" s="198" t="s">
        <v>1885</v>
      </c>
      <c r="F1198" s="199">
        <v>310</v>
      </c>
      <c r="G1198" s="162">
        <v>30</v>
      </c>
      <c r="H1198" s="163">
        <f t="shared" si="116"/>
        <v>93</v>
      </c>
      <c r="I1198" s="163">
        <f t="shared" si="117"/>
        <v>217</v>
      </c>
      <c r="J1198" s="162">
        <v>10</v>
      </c>
      <c r="K1198" s="162">
        <v>10</v>
      </c>
      <c r="L1198" s="162">
        <f t="shared" si="114"/>
        <v>120</v>
      </c>
      <c r="M1198" s="162">
        <v>120</v>
      </c>
      <c r="N1198" s="162">
        <v>0</v>
      </c>
      <c r="O1198" s="162">
        <f t="shared" si="118"/>
        <v>1.8083333333333333</v>
      </c>
      <c r="P1198" s="164">
        <f t="shared" si="119"/>
        <v>217</v>
      </c>
      <c r="Q1198" s="165">
        <f t="shared" si="115"/>
        <v>93</v>
      </c>
    </row>
    <row r="1199" spans="1:17" s="154" customFormat="1">
      <c r="A1199" s="224">
        <v>56901</v>
      </c>
      <c r="B1199" s="200" t="s">
        <v>1949</v>
      </c>
      <c r="C1199" s="166" t="s">
        <v>21</v>
      </c>
      <c r="D1199" s="197" t="s">
        <v>1884</v>
      </c>
      <c r="E1199" s="198" t="s">
        <v>1885</v>
      </c>
      <c r="F1199" s="199">
        <v>310</v>
      </c>
      <c r="G1199" s="162">
        <v>30</v>
      </c>
      <c r="H1199" s="163">
        <f t="shared" si="116"/>
        <v>93</v>
      </c>
      <c r="I1199" s="163">
        <f t="shared" si="117"/>
        <v>217</v>
      </c>
      <c r="J1199" s="162">
        <v>10</v>
      </c>
      <c r="K1199" s="162">
        <v>10</v>
      </c>
      <c r="L1199" s="162">
        <f t="shared" si="114"/>
        <v>120</v>
      </c>
      <c r="M1199" s="162">
        <v>120</v>
      </c>
      <c r="N1199" s="162">
        <v>0</v>
      </c>
      <c r="O1199" s="162">
        <f t="shared" si="118"/>
        <v>1.8083333333333333</v>
      </c>
      <c r="P1199" s="164">
        <f t="shared" si="119"/>
        <v>217</v>
      </c>
      <c r="Q1199" s="165">
        <f t="shared" si="115"/>
        <v>93</v>
      </c>
    </row>
    <row r="1200" spans="1:17" s="154" customFormat="1">
      <c r="A1200" s="224">
        <v>56901</v>
      </c>
      <c r="B1200" s="200" t="s">
        <v>1950</v>
      </c>
      <c r="C1200" s="166" t="s">
        <v>21</v>
      </c>
      <c r="D1200" s="197" t="s">
        <v>1884</v>
      </c>
      <c r="E1200" s="198" t="s">
        <v>1885</v>
      </c>
      <c r="F1200" s="199">
        <v>310</v>
      </c>
      <c r="G1200" s="162">
        <v>30</v>
      </c>
      <c r="H1200" s="163">
        <f t="shared" si="116"/>
        <v>93</v>
      </c>
      <c r="I1200" s="163">
        <f t="shared" si="117"/>
        <v>217</v>
      </c>
      <c r="J1200" s="162">
        <v>10</v>
      </c>
      <c r="K1200" s="162">
        <v>10</v>
      </c>
      <c r="L1200" s="162">
        <f t="shared" si="114"/>
        <v>120</v>
      </c>
      <c r="M1200" s="162">
        <v>120</v>
      </c>
      <c r="N1200" s="162">
        <v>0</v>
      </c>
      <c r="O1200" s="162">
        <f t="shared" si="118"/>
        <v>1.8083333333333333</v>
      </c>
      <c r="P1200" s="164">
        <f t="shared" si="119"/>
        <v>217</v>
      </c>
      <c r="Q1200" s="165">
        <f t="shared" si="115"/>
        <v>93</v>
      </c>
    </row>
    <row r="1201" spans="1:17" s="154" customFormat="1">
      <c r="A1201" s="224">
        <v>56901</v>
      </c>
      <c r="B1201" s="197" t="s">
        <v>1951</v>
      </c>
      <c r="C1201" s="166" t="s">
        <v>21</v>
      </c>
      <c r="D1201" s="197" t="s">
        <v>1952</v>
      </c>
      <c r="E1201" s="198" t="s">
        <v>1953</v>
      </c>
      <c r="F1201" s="199">
        <v>451.4</v>
      </c>
      <c r="G1201" s="162">
        <v>30</v>
      </c>
      <c r="H1201" s="163">
        <f t="shared" si="116"/>
        <v>135.41999999999999</v>
      </c>
      <c r="I1201" s="163">
        <f t="shared" si="117"/>
        <v>315.98</v>
      </c>
      <c r="J1201" s="162">
        <v>10</v>
      </c>
      <c r="K1201" s="162">
        <v>10</v>
      </c>
      <c r="L1201" s="162">
        <f t="shared" si="114"/>
        <v>120</v>
      </c>
      <c r="M1201" s="162">
        <v>120</v>
      </c>
      <c r="N1201" s="162">
        <v>0</v>
      </c>
      <c r="O1201" s="162">
        <f t="shared" si="118"/>
        <v>2.6331666666666669</v>
      </c>
      <c r="P1201" s="164">
        <f t="shared" si="119"/>
        <v>315.98</v>
      </c>
      <c r="Q1201" s="165">
        <f t="shared" si="115"/>
        <v>135.41999999999996</v>
      </c>
    </row>
    <row r="1202" spans="1:17" s="154" customFormat="1">
      <c r="A1202" s="224">
        <v>56901</v>
      </c>
      <c r="B1202" s="197" t="s">
        <v>1954</v>
      </c>
      <c r="C1202" s="166" t="s">
        <v>21</v>
      </c>
      <c r="D1202" s="197" t="s">
        <v>1952</v>
      </c>
      <c r="E1202" s="198" t="s">
        <v>1953</v>
      </c>
      <c r="F1202" s="199">
        <v>451.4</v>
      </c>
      <c r="G1202" s="162">
        <v>30</v>
      </c>
      <c r="H1202" s="163">
        <f t="shared" si="116"/>
        <v>135.41999999999999</v>
      </c>
      <c r="I1202" s="163">
        <f t="shared" si="117"/>
        <v>315.98</v>
      </c>
      <c r="J1202" s="162">
        <v>10</v>
      </c>
      <c r="K1202" s="162">
        <v>10</v>
      </c>
      <c r="L1202" s="162">
        <f t="shared" si="114"/>
        <v>120</v>
      </c>
      <c r="M1202" s="162">
        <v>120</v>
      </c>
      <c r="N1202" s="162">
        <v>0</v>
      </c>
      <c r="O1202" s="162">
        <f t="shared" si="118"/>
        <v>2.6331666666666669</v>
      </c>
      <c r="P1202" s="164">
        <f t="shared" si="119"/>
        <v>315.98</v>
      </c>
      <c r="Q1202" s="165">
        <f t="shared" si="115"/>
        <v>135.41999999999996</v>
      </c>
    </row>
    <row r="1203" spans="1:17" s="154" customFormat="1">
      <c r="A1203" s="224">
        <v>56901</v>
      </c>
      <c r="B1203" s="197" t="s">
        <v>1955</v>
      </c>
      <c r="C1203" s="166" t="s">
        <v>21</v>
      </c>
      <c r="D1203" s="197" t="s">
        <v>1952</v>
      </c>
      <c r="E1203" s="198" t="s">
        <v>1953</v>
      </c>
      <c r="F1203" s="199">
        <v>451.4</v>
      </c>
      <c r="G1203" s="162">
        <v>30</v>
      </c>
      <c r="H1203" s="163">
        <f t="shared" si="116"/>
        <v>135.41999999999999</v>
      </c>
      <c r="I1203" s="163">
        <f t="shared" si="117"/>
        <v>315.98</v>
      </c>
      <c r="J1203" s="162">
        <v>10</v>
      </c>
      <c r="K1203" s="162">
        <v>10</v>
      </c>
      <c r="L1203" s="162">
        <f t="shared" si="114"/>
        <v>120</v>
      </c>
      <c r="M1203" s="162">
        <v>120</v>
      </c>
      <c r="N1203" s="162">
        <v>0</v>
      </c>
      <c r="O1203" s="162">
        <f t="shared" si="118"/>
        <v>2.6331666666666669</v>
      </c>
      <c r="P1203" s="164">
        <f t="shared" si="119"/>
        <v>315.98</v>
      </c>
      <c r="Q1203" s="165">
        <f t="shared" si="115"/>
        <v>135.41999999999996</v>
      </c>
    </row>
    <row r="1204" spans="1:17" s="154" customFormat="1" ht="16.149999999999999" customHeight="1">
      <c r="A1204" s="224">
        <v>56901</v>
      </c>
      <c r="B1204" s="200" t="s">
        <v>1956</v>
      </c>
      <c r="C1204" s="166" t="s">
        <v>21</v>
      </c>
      <c r="D1204" s="200" t="s">
        <v>1957</v>
      </c>
      <c r="E1204" s="198" t="s">
        <v>1958</v>
      </c>
      <c r="F1204" s="199">
        <v>27572.83</v>
      </c>
      <c r="G1204" s="162">
        <v>30</v>
      </c>
      <c r="H1204" s="163">
        <f t="shared" si="116"/>
        <v>8271.8490000000002</v>
      </c>
      <c r="I1204" s="163">
        <f t="shared" si="117"/>
        <v>19300.981</v>
      </c>
      <c r="J1204" s="162">
        <v>10</v>
      </c>
      <c r="K1204" s="162">
        <v>10</v>
      </c>
      <c r="L1204" s="162">
        <f t="shared" si="114"/>
        <v>120</v>
      </c>
      <c r="M1204" s="162">
        <v>120</v>
      </c>
      <c r="N1204" s="162">
        <v>0</v>
      </c>
      <c r="O1204" s="162">
        <f t="shared" si="118"/>
        <v>160.84150833333334</v>
      </c>
      <c r="P1204" s="164">
        <f t="shared" si="119"/>
        <v>19300.981</v>
      </c>
      <c r="Q1204" s="165">
        <f t="shared" si="115"/>
        <v>8271.849000000002</v>
      </c>
    </row>
    <row r="1205" spans="1:17" s="154" customFormat="1">
      <c r="A1205" s="224">
        <v>56901</v>
      </c>
      <c r="B1205" s="200" t="s">
        <v>1959</v>
      </c>
      <c r="C1205" s="166" t="s">
        <v>21</v>
      </c>
      <c r="D1205" s="200" t="s">
        <v>1957</v>
      </c>
      <c r="E1205" s="201" t="s">
        <v>1960</v>
      </c>
      <c r="F1205" s="199">
        <v>6698</v>
      </c>
      <c r="G1205" s="162">
        <v>30</v>
      </c>
      <c r="H1205" s="163">
        <f t="shared" si="116"/>
        <v>2009.3999999999999</v>
      </c>
      <c r="I1205" s="163">
        <f t="shared" si="117"/>
        <v>4688.6000000000004</v>
      </c>
      <c r="J1205" s="162">
        <v>10</v>
      </c>
      <c r="K1205" s="162">
        <v>10</v>
      </c>
      <c r="L1205" s="162">
        <f t="shared" si="114"/>
        <v>120</v>
      </c>
      <c r="M1205" s="162">
        <v>120</v>
      </c>
      <c r="N1205" s="162">
        <v>0</v>
      </c>
      <c r="O1205" s="162">
        <f t="shared" si="118"/>
        <v>39.071666666666673</v>
      </c>
      <c r="P1205" s="164">
        <f t="shared" si="119"/>
        <v>4688.6000000000004</v>
      </c>
      <c r="Q1205" s="165">
        <f t="shared" si="115"/>
        <v>2009.3999999999996</v>
      </c>
    </row>
    <row r="1206" spans="1:17" s="154" customFormat="1" ht="24">
      <c r="A1206" s="224">
        <v>56901</v>
      </c>
      <c r="B1206" s="200" t="s">
        <v>1961</v>
      </c>
      <c r="C1206" s="166" t="s">
        <v>21</v>
      </c>
      <c r="D1206" s="200" t="s">
        <v>1957</v>
      </c>
      <c r="E1206" s="201" t="s">
        <v>1962</v>
      </c>
      <c r="F1206" s="199">
        <v>8895</v>
      </c>
      <c r="G1206" s="162">
        <v>30</v>
      </c>
      <c r="H1206" s="163">
        <f t="shared" si="116"/>
        <v>2668.5</v>
      </c>
      <c r="I1206" s="163">
        <f t="shared" si="117"/>
        <v>6226.5</v>
      </c>
      <c r="J1206" s="162">
        <v>10</v>
      </c>
      <c r="K1206" s="162">
        <v>10</v>
      </c>
      <c r="L1206" s="162">
        <f t="shared" si="114"/>
        <v>120</v>
      </c>
      <c r="M1206" s="162">
        <v>120</v>
      </c>
      <c r="N1206" s="162">
        <v>0</v>
      </c>
      <c r="O1206" s="162">
        <f t="shared" si="118"/>
        <v>51.887500000000003</v>
      </c>
      <c r="P1206" s="164">
        <f t="shared" si="119"/>
        <v>6226.5</v>
      </c>
      <c r="Q1206" s="165">
        <f t="shared" si="115"/>
        <v>2668.5</v>
      </c>
    </row>
    <row r="1207" spans="1:17" s="154" customFormat="1">
      <c r="A1207" s="224">
        <v>56901</v>
      </c>
      <c r="B1207" s="197" t="s">
        <v>1963</v>
      </c>
      <c r="C1207" s="166" t="s">
        <v>21</v>
      </c>
      <c r="D1207" s="197" t="s">
        <v>22</v>
      </c>
      <c r="E1207" s="198" t="s">
        <v>1964</v>
      </c>
      <c r="F1207" s="199">
        <v>1</v>
      </c>
      <c r="G1207" s="162">
        <v>30</v>
      </c>
      <c r="H1207" s="163">
        <f t="shared" si="116"/>
        <v>0.3</v>
      </c>
      <c r="I1207" s="163">
        <f t="shared" si="117"/>
        <v>0.7</v>
      </c>
      <c r="J1207" s="162">
        <v>10</v>
      </c>
      <c r="K1207" s="162">
        <v>10</v>
      </c>
      <c r="L1207" s="162">
        <f t="shared" si="114"/>
        <v>120</v>
      </c>
      <c r="M1207" s="162">
        <v>120</v>
      </c>
      <c r="N1207" s="162">
        <v>0</v>
      </c>
      <c r="O1207" s="162">
        <f t="shared" si="118"/>
        <v>5.8333333333333327E-3</v>
      </c>
      <c r="P1207" s="164">
        <f t="shared" si="119"/>
        <v>0.7</v>
      </c>
      <c r="Q1207" s="165">
        <f t="shared" si="115"/>
        <v>0.30000000000000004</v>
      </c>
    </row>
    <row r="1208" spans="1:17" s="154" customFormat="1">
      <c r="A1208" s="224">
        <v>56901</v>
      </c>
      <c r="B1208" s="200" t="s">
        <v>1965</v>
      </c>
      <c r="C1208" s="166" t="s">
        <v>21</v>
      </c>
      <c r="D1208" s="197" t="s">
        <v>22</v>
      </c>
      <c r="E1208" s="201" t="s">
        <v>1966</v>
      </c>
      <c r="F1208" s="199">
        <v>1</v>
      </c>
      <c r="G1208" s="162">
        <v>30</v>
      </c>
      <c r="H1208" s="163">
        <f t="shared" si="116"/>
        <v>0.3</v>
      </c>
      <c r="I1208" s="163">
        <f t="shared" si="117"/>
        <v>0.7</v>
      </c>
      <c r="J1208" s="162">
        <v>10</v>
      </c>
      <c r="K1208" s="162">
        <v>10</v>
      </c>
      <c r="L1208" s="162">
        <f t="shared" si="114"/>
        <v>120</v>
      </c>
      <c r="M1208" s="162">
        <v>120</v>
      </c>
      <c r="N1208" s="162">
        <v>0</v>
      </c>
      <c r="O1208" s="162">
        <f t="shared" si="118"/>
        <v>5.8333333333333327E-3</v>
      </c>
      <c r="P1208" s="164">
        <f t="shared" si="119"/>
        <v>0.7</v>
      </c>
      <c r="Q1208" s="165">
        <f t="shared" si="115"/>
        <v>0.30000000000000004</v>
      </c>
    </row>
    <row r="1209" spans="1:17" s="154" customFormat="1">
      <c r="A1209" s="224">
        <v>56901</v>
      </c>
      <c r="B1209" s="200" t="s">
        <v>1967</v>
      </c>
      <c r="C1209" s="166" t="s">
        <v>21</v>
      </c>
      <c r="D1209" s="197" t="s">
        <v>22</v>
      </c>
      <c r="E1209" s="201" t="s">
        <v>1968</v>
      </c>
      <c r="F1209" s="199">
        <v>1</v>
      </c>
      <c r="G1209" s="162">
        <v>30</v>
      </c>
      <c r="H1209" s="163">
        <f t="shared" si="116"/>
        <v>0.3</v>
      </c>
      <c r="I1209" s="163">
        <f t="shared" si="117"/>
        <v>0.7</v>
      </c>
      <c r="J1209" s="162">
        <v>10</v>
      </c>
      <c r="K1209" s="162">
        <v>10</v>
      </c>
      <c r="L1209" s="162">
        <f t="shared" si="114"/>
        <v>120</v>
      </c>
      <c r="M1209" s="162">
        <v>120</v>
      </c>
      <c r="N1209" s="162">
        <v>0</v>
      </c>
      <c r="O1209" s="162">
        <f t="shared" si="118"/>
        <v>5.8333333333333327E-3</v>
      </c>
      <c r="P1209" s="164">
        <f t="shared" si="119"/>
        <v>0.7</v>
      </c>
      <c r="Q1209" s="165">
        <f t="shared" si="115"/>
        <v>0.30000000000000004</v>
      </c>
    </row>
    <row r="1210" spans="1:17">
      <c r="A1210" s="42"/>
      <c r="B1210" s="11"/>
      <c r="C1210" s="3"/>
      <c r="D1210" s="10"/>
      <c r="E1210" s="12"/>
      <c r="F1210" s="31"/>
      <c r="G1210" s="31"/>
      <c r="H1210" s="44"/>
      <c r="I1210" s="46"/>
      <c r="J1210" s="45"/>
      <c r="K1210" s="45"/>
      <c r="L1210" s="45"/>
      <c r="M1210" s="45"/>
      <c r="N1210" s="45"/>
      <c r="O1210" s="45"/>
      <c r="P1210" s="1"/>
      <c r="Q1210" s="27"/>
    </row>
    <row r="1211" spans="1:17">
      <c r="A1211" s="47"/>
      <c r="B1211" s="47"/>
      <c r="C1211" s="47"/>
      <c r="D1211" s="47"/>
      <c r="E1211" s="98" t="s">
        <v>2284</v>
      </c>
      <c r="F1211" s="96">
        <f>SUM(F8:F1209)</f>
        <v>3087722.7160000056</v>
      </c>
      <c r="G1211" s="96"/>
      <c r="H1211" s="99">
        <f>SUM(H8:H1209)</f>
        <v>926316.81480000226</v>
      </c>
      <c r="I1211" s="99"/>
      <c r="J1211" s="100" t="s">
        <v>24</v>
      </c>
      <c r="K1211" s="100"/>
      <c r="L1211" s="100"/>
      <c r="M1211" s="100"/>
      <c r="N1211" s="100"/>
      <c r="O1211" s="100"/>
      <c r="P1211" s="99">
        <f>SUM(P8:P1209)</f>
        <v>2035577.830999996</v>
      </c>
      <c r="Q1211" s="101">
        <f>SUM(Q8:Q1209)</f>
        <v>1052144.8850000021</v>
      </c>
    </row>
    <row r="1221" spans="14:16">
      <c r="N1221" s="236"/>
      <c r="O1221" s="236"/>
      <c r="P1221" s="249"/>
    </row>
    <row r="1222" spans="14:16">
      <c r="N1222" s="236"/>
      <c r="O1222" s="236"/>
      <c r="P1222" s="249"/>
    </row>
    <row r="1223" spans="14:16">
      <c r="N1223" s="236"/>
      <c r="O1223" s="236"/>
      <c r="P1223" s="249"/>
    </row>
    <row r="1224" spans="14:16">
      <c r="N1224" s="236"/>
      <c r="O1224" s="236"/>
      <c r="P1224" s="249"/>
    </row>
    <row r="1225" spans="14:16">
      <c r="P1225" s="249"/>
    </row>
  </sheetData>
  <mergeCells count="4">
    <mergeCell ref="A5:Q5"/>
    <mergeCell ref="A2:Q2"/>
    <mergeCell ref="A3:Q3"/>
    <mergeCell ref="A4:Q4"/>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75"/>
  <sheetViews>
    <sheetView topLeftCell="A49" zoomScaleNormal="100" workbookViewId="0">
      <selection activeCell="O12" sqref="O12"/>
    </sheetView>
  </sheetViews>
  <sheetFormatPr baseColWidth="10" defaultRowHeight="15"/>
  <cols>
    <col min="1" max="1" width="7.7109375" customWidth="1"/>
    <col min="2" max="2" width="10" customWidth="1"/>
    <col min="3" max="3" width="12.7109375" customWidth="1"/>
    <col min="4" max="4" width="12.28515625" customWidth="1"/>
    <col min="5" max="5" width="29.28515625" customWidth="1"/>
    <col min="6" max="6" width="12.140625" customWidth="1"/>
    <col min="7" max="7" width="11.85546875" customWidth="1"/>
    <col min="8" max="9" width="7.140625" customWidth="1"/>
    <col min="10" max="10" width="13.7109375" customWidth="1"/>
    <col min="11" max="11" width="14.140625" customWidth="1"/>
    <col min="12" max="12" width="13.28515625" customWidth="1"/>
  </cols>
  <sheetData>
    <row r="1" spans="1:12" ht="15.75" thickBot="1"/>
    <row r="2" spans="1:12" ht="18.75">
      <c r="A2" s="325" t="s">
        <v>0</v>
      </c>
      <c r="B2" s="326"/>
      <c r="C2" s="326"/>
      <c r="D2" s="326"/>
      <c r="E2" s="326"/>
      <c r="F2" s="326"/>
      <c r="G2" s="326"/>
      <c r="H2" s="326"/>
      <c r="I2" s="326"/>
      <c r="J2" s="326"/>
      <c r="K2" s="326"/>
      <c r="L2" s="350"/>
    </row>
    <row r="3" spans="1:12">
      <c r="A3" s="351">
        <f>F75</f>
        <v>21783131.32</v>
      </c>
      <c r="B3" s="352"/>
      <c r="C3" s="352"/>
      <c r="D3" s="352"/>
      <c r="E3" s="352"/>
      <c r="F3" s="352"/>
      <c r="G3" s="352"/>
      <c r="H3" s="352"/>
      <c r="I3" s="352"/>
      <c r="J3" s="352"/>
      <c r="K3" s="352"/>
      <c r="L3" s="353"/>
    </row>
    <row r="4" spans="1:12" ht="15.75" thickBot="1">
      <c r="A4" s="283"/>
      <c r="B4" s="282"/>
      <c r="C4" s="282"/>
      <c r="D4" s="282"/>
      <c r="E4" s="282"/>
      <c r="F4" s="282"/>
      <c r="G4" s="282"/>
      <c r="H4" s="282"/>
      <c r="I4" s="282"/>
      <c r="J4" s="282"/>
      <c r="K4" s="282"/>
      <c r="L4" s="284"/>
    </row>
    <row r="5" spans="1:12" s="126" customFormat="1" ht="15.75" customHeight="1">
      <c r="A5" s="347" t="s">
        <v>2341</v>
      </c>
      <c r="B5" s="348"/>
      <c r="C5" s="348"/>
      <c r="D5" s="348"/>
      <c r="E5" s="348"/>
      <c r="F5" s="348"/>
      <c r="G5" s="348"/>
      <c r="H5" s="348"/>
      <c r="I5" s="348"/>
      <c r="J5" s="348"/>
      <c r="K5" s="348"/>
      <c r="L5" s="349"/>
    </row>
    <row r="6" spans="1:12" s="126" customFormat="1" ht="15.75" customHeight="1" thickBot="1">
      <c r="A6" s="354" t="s">
        <v>2342</v>
      </c>
      <c r="B6" s="355"/>
      <c r="C6" s="355"/>
      <c r="D6" s="355"/>
      <c r="E6" s="355"/>
      <c r="F6" s="355"/>
      <c r="G6" s="355"/>
      <c r="H6" s="355"/>
      <c r="I6" s="355"/>
      <c r="J6" s="355"/>
      <c r="K6" s="355"/>
      <c r="L6" s="356"/>
    </row>
    <row r="7" spans="1:12" ht="84">
      <c r="A7" s="279" t="s">
        <v>1</v>
      </c>
      <c r="B7" s="279" t="s">
        <v>2</v>
      </c>
      <c r="C7" s="279" t="s">
        <v>3</v>
      </c>
      <c r="D7" s="279" t="s">
        <v>4</v>
      </c>
      <c r="E7" s="279" t="s">
        <v>5</v>
      </c>
      <c r="F7" s="279" t="s">
        <v>6</v>
      </c>
      <c r="G7" s="279" t="s">
        <v>7</v>
      </c>
      <c r="H7" s="279" t="s">
        <v>8</v>
      </c>
      <c r="I7" s="279" t="s">
        <v>8</v>
      </c>
      <c r="J7" s="279" t="s">
        <v>9</v>
      </c>
      <c r="K7" s="279" t="s">
        <v>2347</v>
      </c>
      <c r="L7" s="279" t="s">
        <v>10</v>
      </c>
    </row>
    <row r="8" spans="1:12" ht="23.25" thickBot="1">
      <c r="A8" s="38" t="s">
        <v>11</v>
      </c>
      <c r="B8" s="39" t="s">
        <v>12</v>
      </c>
      <c r="C8" s="39" t="s">
        <v>13</v>
      </c>
      <c r="D8" s="38" t="s">
        <v>14</v>
      </c>
      <c r="E8" s="38" t="s">
        <v>15</v>
      </c>
      <c r="F8" s="38" t="s">
        <v>16</v>
      </c>
      <c r="G8" s="38" t="s">
        <v>17</v>
      </c>
      <c r="H8" s="75" t="s">
        <v>2272</v>
      </c>
      <c r="I8" s="75" t="s">
        <v>2273</v>
      </c>
      <c r="J8" s="38" t="s">
        <v>24</v>
      </c>
      <c r="K8" s="38" t="s">
        <v>18</v>
      </c>
      <c r="L8" s="38" t="s">
        <v>19</v>
      </c>
    </row>
    <row r="9" spans="1:12" s="154" customFormat="1">
      <c r="A9" s="147">
        <v>56301</v>
      </c>
      <c r="B9" s="148" t="s">
        <v>1969</v>
      </c>
      <c r="C9" s="149" t="s">
        <v>21</v>
      </c>
      <c r="D9" s="148" t="s">
        <v>1970</v>
      </c>
      <c r="E9" s="148" t="s">
        <v>1971</v>
      </c>
      <c r="F9" s="150">
        <v>879729.58</v>
      </c>
      <c r="G9" s="151">
        <f>F9*0.3</f>
        <v>263918.87399999995</v>
      </c>
      <c r="H9" s="152">
        <v>10</v>
      </c>
      <c r="I9" s="152">
        <v>10</v>
      </c>
      <c r="J9" s="151">
        <f>(F9-G9)/H9</f>
        <v>61581.070599999999</v>
      </c>
      <c r="K9" s="151">
        <f>J9*I9</f>
        <v>615810.70600000001</v>
      </c>
      <c r="L9" s="153">
        <f>F9-K9</f>
        <v>263918.87399999995</v>
      </c>
    </row>
    <row r="10" spans="1:12" s="154" customFormat="1">
      <c r="A10" s="147">
        <v>56301</v>
      </c>
      <c r="B10" s="148" t="s">
        <v>1972</v>
      </c>
      <c r="C10" s="149" t="s">
        <v>21</v>
      </c>
      <c r="D10" s="148" t="s">
        <v>1973</v>
      </c>
      <c r="E10" s="148" t="s">
        <v>1974</v>
      </c>
      <c r="F10" s="150">
        <v>12502.95</v>
      </c>
      <c r="G10" s="151">
        <f>F10*0.3</f>
        <v>3750.8850000000002</v>
      </c>
      <c r="H10" s="152">
        <v>10</v>
      </c>
      <c r="I10" s="152">
        <v>10</v>
      </c>
      <c r="J10" s="151">
        <f t="shared" ref="J10:J73" si="0">(F10-G10)/H10</f>
        <v>875.20650000000001</v>
      </c>
      <c r="K10" s="151">
        <f t="shared" ref="K10:K73" si="1">J10*I10</f>
        <v>8752.0650000000005</v>
      </c>
      <c r="L10" s="153">
        <f>F10-K10</f>
        <v>3750.8850000000002</v>
      </c>
    </row>
    <row r="11" spans="1:12" s="154" customFormat="1">
      <c r="A11" s="147">
        <v>56301</v>
      </c>
      <c r="B11" s="148" t="s">
        <v>1975</v>
      </c>
      <c r="C11" s="149" t="s">
        <v>21</v>
      </c>
      <c r="D11" s="148" t="s">
        <v>1976</v>
      </c>
      <c r="E11" s="148" t="s">
        <v>1977</v>
      </c>
      <c r="F11" s="150">
        <v>3984.39</v>
      </c>
      <c r="G11" s="151">
        <f t="shared" ref="G11:G73" si="2">F11*0.3</f>
        <v>1195.317</v>
      </c>
      <c r="H11" s="152">
        <v>10</v>
      </c>
      <c r="I11" s="152">
        <v>10</v>
      </c>
      <c r="J11" s="151">
        <f t="shared" si="0"/>
        <v>278.90729999999996</v>
      </c>
      <c r="K11" s="151">
        <f t="shared" si="1"/>
        <v>2789.0729999999994</v>
      </c>
      <c r="L11" s="153">
        <f t="shared" ref="L11:L73" si="3">F11-K11</f>
        <v>1195.3170000000005</v>
      </c>
    </row>
    <row r="12" spans="1:12" s="154" customFormat="1">
      <c r="A12" s="147">
        <v>56301</v>
      </c>
      <c r="B12" s="148" t="s">
        <v>1978</v>
      </c>
      <c r="C12" s="149" t="s">
        <v>21</v>
      </c>
      <c r="D12" s="148" t="s">
        <v>1979</v>
      </c>
      <c r="E12" s="148" t="s">
        <v>1980</v>
      </c>
      <c r="F12" s="150">
        <v>1332999.3700000001</v>
      </c>
      <c r="G12" s="151">
        <f t="shared" si="2"/>
        <v>399899.81100000005</v>
      </c>
      <c r="H12" s="152">
        <v>10</v>
      </c>
      <c r="I12" s="152">
        <v>10</v>
      </c>
      <c r="J12" s="151">
        <f t="shared" si="0"/>
        <v>93309.955900000015</v>
      </c>
      <c r="K12" s="151">
        <f t="shared" si="1"/>
        <v>933099.55900000012</v>
      </c>
      <c r="L12" s="153">
        <f t="shared" si="3"/>
        <v>399899.81099999999</v>
      </c>
    </row>
    <row r="13" spans="1:12" s="154" customFormat="1">
      <c r="A13" s="147">
        <v>56301</v>
      </c>
      <c r="B13" s="148" t="s">
        <v>1981</v>
      </c>
      <c r="C13" s="149" t="s">
        <v>21</v>
      </c>
      <c r="D13" s="148" t="s">
        <v>1979</v>
      </c>
      <c r="E13" s="148" t="s">
        <v>1980</v>
      </c>
      <c r="F13" s="150">
        <v>1332999.3700000001</v>
      </c>
      <c r="G13" s="151">
        <f t="shared" si="2"/>
        <v>399899.81100000005</v>
      </c>
      <c r="H13" s="152">
        <v>10</v>
      </c>
      <c r="I13" s="152">
        <v>10</v>
      </c>
      <c r="J13" s="151">
        <f t="shared" si="0"/>
        <v>93309.955900000015</v>
      </c>
      <c r="K13" s="151">
        <f t="shared" si="1"/>
        <v>933099.55900000012</v>
      </c>
      <c r="L13" s="153">
        <f t="shared" si="3"/>
        <v>399899.81099999999</v>
      </c>
    </row>
    <row r="14" spans="1:12" s="154" customFormat="1">
      <c r="A14" s="147">
        <v>56301</v>
      </c>
      <c r="B14" s="148" t="s">
        <v>1982</v>
      </c>
      <c r="C14" s="149" t="s">
        <v>21</v>
      </c>
      <c r="D14" s="148" t="s">
        <v>1983</v>
      </c>
      <c r="E14" s="148" t="s">
        <v>1984</v>
      </c>
      <c r="F14" s="150">
        <v>485420.04</v>
      </c>
      <c r="G14" s="151">
        <f t="shared" si="2"/>
        <v>145626.01199999999</v>
      </c>
      <c r="H14" s="152">
        <v>10</v>
      </c>
      <c r="I14" s="152">
        <v>10</v>
      </c>
      <c r="J14" s="151">
        <f t="shared" si="0"/>
        <v>33979.402799999996</v>
      </c>
      <c r="K14" s="151">
        <f t="shared" si="1"/>
        <v>339794.02799999993</v>
      </c>
      <c r="L14" s="153">
        <f t="shared" si="3"/>
        <v>145626.01200000005</v>
      </c>
    </row>
    <row r="15" spans="1:12" s="154" customFormat="1">
      <c r="A15" s="147">
        <v>56301</v>
      </c>
      <c r="B15" s="148" t="s">
        <v>1985</v>
      </c>
      <c r="C15" s="149" t="s">
        <v>21</v>
      </c>
      <c r="D15" s="148" t="s">
        <v>1986</v>
      </c>
      <c r="E15" s="148" t="s">
        <v>1987</v>
      </c>
      <c r="F15" s="150">
        <v>29888.05</v>
      </c>
      <c r="G15" s="151">
        <f t="shared" si="2"/>
        <v>8966.4149999999991</v>
      </c>
      <c r="H15" s="152">
        <v>10</v>
      </c>
      <c r="I15" s="152">
        <v>10</v>
      </c>
      <c r="J15" s="151">
        <f t="shared" si="0"/>
        <v>2092.1635000000001</v>
      </c>
      <c r="K15" s="151">
        <f t="shared" si="1"/>
        <v>20921.635000000002</v>
      </c>
      <c r="L15" s="153">
        <f t="shared" si="3"/>
        <v>8966.4149999999972</v>
      </c>
    </row>
    <row r="16" spans="1:12" s="154" customFormat="1">
      <c r="A16" s="147">
        <v>56301</v>
      </c>
      <c r="B16" s="148" t="s">
        <v>1988</v>
      </c>
      <c r="C16" s="149" t="s">
        <v>21</v>
      </c>
      <c r="D16" s="148" t="s">
        <v>1989</v>
      </c>
      <c r="E16" s="148" t="s">
        <v>1990</v>
      </c>
      <c r="F16" s="150">
        <v>27640.240000000002</v>
      </c>
      <c r="G16" s="151">
        <f t="shared" si="2"/>
        <v>8292.0720000000001</v>
      </c>
      <c r="H16" s="152">
        <v>10</v>
      </c>
      <c r="I16" s="152">
        <v>10</v>
      </c>
      <c r="J16" s="151">
        <f t="shared" si="0"/>
        <v>1934.8168000000001</v>
      </c>
      <c r="K16" s="151">
        <f t="shared" si="1"/>
        <v>19348.168000000001</v>
      </c>
      <c r="L16" s="153">
        <f t="shared" si="3"/>
        <v>8292.0720000000001</v>
      </c>
    </row>
    <row r="17" spans="1:12" s="154" customFormat="1">
      <c r="A17" s="147">
        <v>56301</v>
      </c>
      <c r="B17" s="148" t="s">
        <v>1991</v>
      </c>
      <c r="C17" s="149" t="s">
        <v>21</v>
      </c>
      <c r="D17" s="148" t="s">
        <v>1989</v>
      </c>
      <c r="E17" s="148" t="s">
        <v>1990</v>
      </c>
      <c r="F17" s="150">
        <v>27640.240000000002</v>
      </c>
      <c r="G17" s="151">
        <f t="shared" si="2"/>
        <v>8292.0720000000001</v>
      </c>
      <c r="H17" s="152">
        <v>10</v>
      </c>
      <c r="I17" s="152">
        <v>10</v>
      </c>
      <c r="J17" s="151">
        <f t="shared" si="0"/>
        <v>1934.8168000000001</v>
      </c>
      <c r="K17" s="151">
        <f t="shared" si="1"/>
        <v>19348.168000000001</v>
      </c>
      <c r="L17" s="153">
        <f t="shared" si="3"/>
        <v>8292.0720000000001</v>
      </c>
    </row>
    <row r="18" spans="1:12" s="154" customFormat="1">
      <c r="A18" s="147">
        <v>56301</v>
      </c>
      <c r="B18" s="148" t="s">
        <v>1992</v>
      </c>
      <c r="C18" s="149" t="s">
        <v>21</v>
      </c>
      <c r="D18" s="148" t="s">
        <v>1989</v>
      </c>
      <c r="E18" s="148" t="s">
        <v>1980</v>
      </c>
      <c r="F18" s="150">
        <v>452599.65</v>
      </c>
      <c r="G18" s="151">
        <f t="shared" si="2"/>
        <v>135779.89499999999</v>
      </c>
      <c r="H18" s="152">
        <v>10</v>
      </c>
      <c r="I18" s="152">
        <v>10</v>
      </c>
      <c r="J18" s="151">
        <f t="shared" si="0"/>
        <v>31681.9755</v>
      </c>
      <c r="K18" s="151">
        <f t="shared" si="1"/>
        <v>316819.755</v>
      </c>
      <c r="L18" s="153">
        <f t="shared" si="3"/>
        <v>135779.89500000002</v>
      </c>
    </row>
    <row r="19" spans="1:12" s="154" customFormat="1">
      <c r="A19" s="147">
        <v>56301</v>
      </c>
      <c r="B19" s="148" t="s">
        <v>1993</v>
      </c>
      <c r="C19" s="149" t="s">
        <v>21</v>
      </c>
      <c r="D19" s="148" t="s">
        <v>1989</v>
      </c>
      <c r="E19" s="148" t="s">
        <v>1980</v>
      </c>
      <c r="F19" s="150">
        <v>452599.65</v>
      </c>
      <c r="G19" s="151">
        <f t="shared" si="2"/>
        <v>135779.89499999999</v>
      </c>
      <c r="H19" s="152">
        <v>10</v>
      </c>
      <c r="I19" s="152">
        <v>10</v>
      </c>
      <c r="J19" s="151">
        <f t="shared" si="0"/>
        <v>31681.9755</v>
      </c>
      <c r="K19" s="151">
        <f t="shared" si="1"/>
        <v>316819.755</v>
      </c>
      <c r="L19" s="153">
        <f t="shared" si="3"/>
        <v>135779.89500000002</v>
      </c>
    </row>
    <row r="20" spans="1:12" s="154" customFormat="1">
      <c r="A20" s="147">
        <v>56301</v>
      </c>
      <c r="B20" s="148" t="s">
        <v>1994</v>
      </c>
      <c r="C20" s="149" t="s">
        <v>21</v>
      </c>
      <c r="D20" s="148" t="s">
        <v>1989</v>
      </c>
      <c r="E20" s="148" t="s">
        <v>1980</v>
      </c>
      <c r="F20" s="150">
        <v>452599.65</v>
      </c>
      <c r="G20" s="151">
        <f t="shared" si="2"/>
        <v>135779.89499999999</v>
      </c>
      <c r="H20" s="152">
        <v>10</v>
      </c>
      <c r="I20" s="152">
        <v>10</v>
      </c>
      <c r="J20" s="151">
        <f t="shared" si="0"/>
        <v>31681.9755</v>
      </c>
      <c r="K20" s="151">
        <f t="shared" si="1"/>
        <v>316819.755</v>
      </c>
      <c r="L20" s="153">
        <f t="shared" si="3"/>
        <v>135779.89500000002</v>
      </c>
    </row>
    <row r="21" spans="1:12" s="154" customFormat="1">
      <c r="A21" s="147">
        <v>56301</v>
      </c>
      <c r="B21" s="148" t="s">
        <v>1995</v>
      </c>
      <c r="C21" s="149" t="s">
        <v>21</v>
      </c>
      <c r="D21" s="148" t="s">
        <v>1989</v>
      </c>
      <c r="E21" s="148" t="s">
        <v>1980</v>
      </c>
      <c r="F21" s="150">
        <v>452599.65</v>
      </c>
      <c r="G21" s="151">
        <f t="shared" si="2"/>
        <v>135779.89499999999</v>
      </c>
      <c r="H21" s="152">
        <v>10</v>
      </c>
      <c r="I21" s="152">
        <v>10</v>
      </c>
      <c r="J21" s="151">
        <f t="shared" si="0"/>
        <v>31681.9755</v>
      </c>
      <c r="K21" s="151">
        <f t="shared" si="1"/>
        <v>316819.755</v>
      </c>
      <c r="L21" s="153">
        <f t="shared" si="3"/>
        <v>135779.89500000002</v>
      </c>
    </row>
    <row r="22" spans="1:12" s="154" customFormat="1">
      <c r="A22" s="147">
        <v>56301</v>
      </c>
      <c r="B22" s="148" t="s">
        <v>1996</v>
      </c>
      <c r="C22" s="149" t="s">
        <v>21</v>
      </c>
      <c r="D22" s="148" t="s">
        <v>1997</v>
      </c>
      <c r="E22" s="148" t="s">
        <v>1998</v>
      </c>
      <c r="F22" s="150">
        <v>620174.06999999995</v>
      </c>
      <c r="G22" s="151">
        <f t="shared" si="2"/>
        <v>186052.22099999999</v>
      </c>
      <c r="H22" s="152">
        <v>10</v>
      </c>
      <c r="I22" s="152">
        <v>10</v>
      </c>
      <c r="J22" s="151">
        <f t="shared" si="0"/>
        <v>43412.184899999993</v>
      </c>
      <c r="K22" s="151">
        <f t="shared" si="1"/>
        <v>434121.84899999993</v>
      </c>
      <c r="L22" s="153">
        <f t="shared" si="3"/>
        <v>186052.22100000002</v>
      </c>
    </row>
    <row r="23" spans="1:12" s="154" customFormat="1">
      <c r="A23" s="147">
        <v>56301</v>
      </c>
      <c r="B23" s="148" t="s">
        <v>1999</v>
      </c>
      <c r="C23" s="149" t="s">
        <v>21</v>
      </c>
      <c r="D23" s="148" t="s">
        <v>1997</v>
      </c>
      <c r="E23" s="148" t="s">
        <v>1998</v>
      </c>
      <c r="F23" s="150">
        <v>584919.01</v>
      </c>
      <c r="G23" s="151">
        <f t="shared" si="2"/>
        <v>175475.70300000001</v>
      </c>
      <c r="H23" s="152">
        <v>10</v>
      </c>
      <c r="I23" s="152">
        <v>10</v>
      </c>
      <c r="J23" s="151">
        <f t="shared" si="0"/>
        <v>40944.330700000006</v>
      </c>
      <c r="K23" s="151">
        <f t="shared" si="1"/>
        <v>409443.30700000003</v>
      </c>
      <c r="L23" s="153">
        <f t="shared" si="3"/>
        <v>175475.70299999998</v>
      </c>
    </row>
    <row r="24" spans="1:12" s="154" customFormat="1">
      <c r="A24" s="147">
        <v>56301</v>
      </c>
      <c r="B24" s="148" t="s">
        <v>2000</v>
      </c>
      <c r="C24" s="149" t="s">
        <v>21</v>
      </c>
      <c r="D24" s="148" t="s">
        <v>2001</v>
      </c>
      <c r="E24" s="148" t="s">
        <v>1977</v>
      </c>
      <c r="F24" s="150">
        <v>625283.18999999994</v>
      </c>
      <c r="G24" s="151">
        <f t="shared" si="2"/>
        <v>187584.95699999997</v>
      </c>
      <c r="H24" s="152">
        <v>10</v>
      </c>
      <c r="I24" s="152">
        <v>10</v>
      </c>
      <c r="J24" s="151">
        <f t="shared" si="0"/>
        <v>43769.823300000004</v>
      </c>
      <c r="K24" s="151">
        <f t="shared" si="1"/>
        <v>437698.23300000001</v>
      </c>
      <c r="L24" s="153">
        <f t="shared" si="3"/>
        <v>187584.95699999994</v>
      </c>
    </row>
    <row r="25" spans="1:12" s="154" customFormat="1">
      <c r="A25" s="147">
        <v>56301</v>
      </c>
      <c r="B25" s="148" t="s">
        <v>2002</v>
      </c>
      <c r="C25" s="149" t="s">
        <v>21</v>
      </c>
      <c r="D25" s="148" t="s">
        <v>2003</v>
      </c>
      <c r="E25" s="148" t="s">
        <v>2004</v>
      </c>
      <c r="F25" s="150">
        <v>0</v>
      </c>
      <c r="G25" s="151">
        <f t="shared" si="2"/>
        <v>0</v>
      </c>
      <c r="H25" s="152">
        <v>10</v>
      </c>
      <c r="I25" s="152">
        <v>10</v>
      </c>
      <c r="J25" s="151">
        <f t="shared" si="0"/>
        <v>0</v>
      </c>
      <c r="K25" s="151">
        <f t="shared" si="1"/>
        <v>0</v>
      </c>
      <c r="L25" s="153">
        <f t="shared" si="3"/>
        <v>0</v>
      </c>
    </row>
    <row r="26" spans="1:12" s="154" customFormat="1">
      <c r="A26" s="147">
        <v>56301</v>
      </c>
      <c r="B26" s="148" t="s">
        <v>2005</v>
      </c>
      <c r="C26" s="149" t="s">
        <v>21</v>
      </c>
      <c r="D26" s="148" t="s">
        <v>2006</v>
      </c>
      <c r="E26" s="148" t="s">
        <v>2004</v>
      </c>
      <c r="F26" s="150">
        <v>0</v>
      </c>
      <c r="G26" s="151">
        <f t="shared" si="2"/>
        <v>0</v>
      </c>
      <c r="H26" s="152">
        <v>10</v>
      </c>
      <c r="I26" s="152">
        <v>10</v>
      </c>
      <c r="J26" s="151">
        <f t="shared" si="0"/>
        <v>0</v>
      </c>
      <c r="K26" s="151">
        <f t="shared" si="1"/>
        <v>0</v>
      </c>
      <c r="L26" s="153">
        <f t="shared" si="3"/>
        <v>0</v>
      </c>
    </row>
    <row r="27" spans="1:12" s="154" customFormat="1">
      <c r="A27" s="147">
        <v>56301</v>
      </c>
      <c r="B27" s="148" t="s">
        <v>2007</v>
      </c>
      <c r="C27" s="149" t="s">
        <v>21</v>
      </c>
      <c r="D27" s="148" t="s">
        <v>2006</v>
      </c>
      <c r="E27" s="148" t="s">
        <v>2008</v>
      </c>
      <c r="F27" s="150">
        <v>3230000</v>
      </c>
      <c r="G27" s="151">
        <f t="shared" si="2"/>
        <v>969000</v>
      </c>
      <c r="H27" s="152">
        <v>10</v>
      </c>
      <c r="I27" s="152">
        <v>10</v>
      </c>
      <c r="J27" s="151">
        <f t="shared" si="0"/>
        <v>226100</v>
      </c>
      <c r="K27" s="151">
        <f t="shared" si="1"/>
        <v>2261000</v>
      </c>
      <c r="L27" s="153">
        <f t="shared" si="3"/>
        <v>969000</v>
      </c>
    </row>
    <row r="28" spans="1:12" s="154" customFormat="1">
      <c r="A28" s="147">
        <v>56301</v>
      </c>
      <c r="B28" s="148" t="s">
        <v>2009</v>
      </c>
      <c r="C28" s="149" t="s">
        <v>21</v>
      </c>
      <c r="D28" s="148" t="s">
        <v>2010</v>
      </c>
      <c r="E28" s="148" t="s">
        <v>1984</v>
      </c>
      <c r="F28" s="150">
        <v>315825.73</v>
      </c>
      <c r="G28" s="151">
        <f t="shared" si="2"/>
        <v>94747.718999999997</v>
      </c>
      <c r="H28" s="152">
        <v>10</v>
      </c>
      <c r="I28" s="152">
        <v>10</v>
      </c>
      <c r="J28" s="151">
        <f t="shared" si="0"/>
        <v>22107.801100000001</v>
      </c>
      <c r="K28" s="151">
        <f t="shared" si="1"/>
        <v>221078.011</v>
      </c>
      <c r="L28" s="153">
        <f t="shared" si="3"/>
        <v>94747.718999999983</v>
      </c>
    </row>
    <row r="29" spans="1:12" s="154" customFormat="1">
      <c r="A29" s="147">
        <v>56301</v>
      </c>
      <c r="B29" s="148" t="s">
        <v>2011</v>
      </c>
      <c r="C29" s="149" t="s">
        <v>21</v>
      </c>
      <c r="D29" s="148" t="s">
        <v>2010</v>
      </c>
      <c r="E29" s="148" t="s">
        <v>1984</v>
      </c>
      <c r="F29" s="150">
        <v>312475.03999999998</v>
      </c>
      <c r="G29" s="151">
        <f t="shared" si="2"/>
        <v>93742.511999999988</v>
      </c>
      <c r="H29" s="152">
        <v>10</v>
      </c>
      <c r="I29" s="152">
        <v>10</v>
      </c>
      <c r="J29" s="151">
        <f t="shared" si="0"/>
        <v>21873.252799999998</v>
      </c>
      <c r="K29" s="151">
        <f t="shared" si="1"/>
        <v>218732.52799999999</v>
      </c>
      <c r="L29" s="153">
        <f t="shared" si="3"/>
        <v>93742.511999999988</v>
      </c>
    </row>
    <row r="30" spans="1:12" s="154" customFormat="1">
      <c r="A30" s="147">
        <v>56301</v>
      </c>
      <c r="B30" s="148" t="s">
        <v>2012</v>
      </c>
      <c r="C30" s="149" t="s">
        <v>21</v>
      </c>
      <c r="D30" s="148" t="s">
        <v>2010</v>
      </c>
      <c r="E30" s="148" t="s">
        <v>1984</v>
      </c>
      <c r="F30" s="150">
        <v>251733.3</v>
      </c>
      <c r="G30" s="151">
        <f t="shared" si="2"/>
        <v>75519.989999999991</v>
      </c>
      <c r="H30" s="152">
        <v>10</v>
      </c>
      <c r="I30" s="152">
        <v>10</v>
      </c>
      <c r="J30" s="151">
        <f t="shared" si="0"/>
        <v>17621.330999999998</v>
      </c>
      <c r="K30" s="151">
        <f t="shared" si="1"/>
        <v>176213.31</v>
      </c>
      <c r="L30" s="153">
        <f t="shared" si="3"/>
        <v>75519.989999999991</v>
      </c>
    </row>
    <row r="31" spans="1:12" s="154" customFormat="1">
      <c r="A31" s="147">
        <v>56301</v>
      </c>
      <c r="B31" s="148" t="s">
        <v>2013</v>
      </c>
      <c r="C31" s="149" t="s">
        <v>21</v>
      </c>
      <c r="D31" s="148" t="s">
        <v>2010</v>
      </c>
      <c r="E31" s="148" t="s">
        <v>1977</v>
      </c>
      <c r="F31" s="150">
        <v>538474.47</v>
      </c>
      <c r="G31" s="151">
        <f t="shared" si="2"/>
        <v>161542.34099999999</v>
      </c>
      <c r="H31" s="152">
        <v>10</v>
      </c>
      <c r="I31" s="152">
        <v>10</v>
      </c>
      <c r="J31" s="151">
        <f t="shared" si="0"/>
        <v>37693.212899999999</v>
      </c>
      <c r="K31" s="151">
        <f t="shared" si="1"/>
        <v>376932.12899999996</v>
      </c>
      <c r="L31" s="153">
        <f t="shared" si="3"/>
        <v>161542.34100000001</v>
      </c>
    </row>
    <row r="32" spans="1:12" s="154" customFormat="1">
      <c r="A32" s="147">
        <v>56301</v>
      </c>
      <c r="B32" s="148" t="s">
        <v>2014</v>
      </c>
      <c r="C32" s="149" t="s">
        <v>21</v>
      </c>
      <c r="D32" s="148" t="s">
        <v>2010</v>
      </c>
      <c r="E32" s="148" t="s">
        <v>1977</v>
      </c>
      <c r="F32" s="150">
        <v>700536.52</v>
      </c>
      <c r="G32" s="151">
        <f t="shared" si="2"/>
        <v>210160.95600000001</v>
      </c>
      <c r="H32" s="152">
        <v>10</v>
      </c>
      <c r="I32" s="152">
        <v>10</v>
      </c>
      <c r="J32" s="151">
        <f t="shared" si="0"/>
        <v>49037.556400000001</v>
      </c>
      <c r="K32" s="151">
        <f t="shared" si="1"/>
        <v>490375.56400000001</v>
      </c>
      <c r="L32" s="153">
        <f t="shared" si="3"/>
        <v>210160.95600000001</v>
      </c>
    </row>
    <row r="33" spans="1:12" s="154" customFormat="1">
      <c r="A33" s="147">
        <v>56301</v>
      </c>
      <c r="B33" s="148" t="s">
        <v>2015</v>
      </c>
      <c r="C33" s="149" t="s">
        <v>21</v>
      </c>
      <c r="D33" s="148" t="s">
        <v>2016</v>
      </c>
      <c r="E33" s="148" t="s">
        <v>1984</v>
      </c>
      <c r="F33" s="150">
        <v>224973.7</v>
      </c>
      <c r="G33" s="151">
        <f t="shared" si="2"/>
        <v>67492.11</v>
      </c>
      <c r="H33" s="152">
        <v>10</v>
      </c>
      <c r="I33" s="152">
        <v>10</v>
      </c>
      <c r="J33" s="151">
        <f t="shared" si="0"/>
        <v>15748.159000000003</v>
      </c>
      <c r="K33" s="151">
        <f t="shared" si="1"/>
        <v>157481.59000000003</v>
      </c>
      <c r="L33" s="153">
        <f t="shared" si="3"/>
        <v>67492.109999999986</v>
      </c>
    </row>
    <row r="34" spans="1:12" s="154" customFormat="1">
      <c r="A34" s="147">
        <v>56301</v>
      </c>
      <c r="B34" s="148" t="s">
        <v>2017</v>
      </c>
      <c r="C34" s="149" t="s">
        <v>21</v>
      </c>
      <c r="D34" s="148" t="s">
        <v>2016</v>
      </c>
      <c r="E34" s="148" t="s">
        <v>1984</v>
      </c>
      <c r="F34" s="150">
        <v>199630.45</v>
      </c>
      <c r="G34" s="151">
        <f t="shared" si="2"/>
        <v>59889.135000000002</v>
      </c>
      <c r="H34" s="152">
        <v>10</v>
      </c>
      <c r="I34" s="152">
        <v>10</v>
      </c>
      <c r="J34" s="151">
        <f t="shared" si="0"/>
        <v>13974.1315</v>
      </c>
      <c r="K34" s="151">
        <f t="shared" si="1"/>
        <v>139741.315</v>
      </c>
      <c r="L34" s="153">
        <f t="shared" si="3"/>
        <v>59889.135000000009</v>
      </c>
    </row>
    <row r="35" spans="1:12" s="154" customFormat="1">
      <c r="A35" s="147">
        <v>56301</v>
      </c>
      <c r="B35" s="148" t="s">
        <v>2018</v>
      </c>
      <c r="C35" s="149" t="s">
        <v>21</v>
      </c>
      <c r="D35" s="148" t="s">
        <v>2016</v>
      </c>
      <c r="E35" s="148" t="s">
        <v>1984</v>
      </c>
      <c r="F35" s="150">
        <v>196846.02</v>
      </c>
      <c r="G35" s="151">
        <f t="shared" si="2"/>
        <v>59053.805999999997</v>
      </c>
      <c r="H35" s="152">
        <v>10</v>
      </c>
      <c r="I35" s="152">
        <v>10</v>
      </c>
      <c r="J35" s="151">
        <f t="shared" si="0"/>
        <v>13779.221399999999</v>
      </c>
      <c r="K35" s="151">
        <f t="shared" si="1"/>
        <v>137792.21399999998</v>
      </c>
      <c r="L35" s="153">
        <f t="shared" si="3"/>
        <v>59053.806000000011</v>
      </c>
    </row>
    <row r="36" spans="1:12" s="154" customFormat="1">
      <c r="A36" s="147">
        <v>56301</v>
      </c>
      <c r="B36" s="148" t="s">
        <v>2019</v>
      </c>
      <c r="C36" s="149" t="s">
        <v>21</v>
      </c>
      <c r="D36" s="148" t="s">
        <v>2020</v>
      </c>
      <c r="E36" s="148" t="s">
        <v>1984</v>
      </c>
      <c r="F36" s="150">
        <v>210004.52</v>
      </c>
      <c r="G36" s="151">
        <f t="shared" si="2"/>
        <v>63001.355999999992</v>
      </c>
      <c r="H36" s="152">
        <v>10</v>
      </c>
      <c r="I36" s="152">
        <v>10</v>
      </c>
      <c r="J36" s="151">
        <f t="shared" si="0"/>
        <v>14700.3164</v>
      </c>
      <c r="K36" s="151">
        <f t="shared" si="1"/>
        <v>147003.16399999999</v>
      </c>
      <c r="L36" s="153">
        <f t="shared" si="3"/>
        <v>63001.356</v>
      </c>
    </row>
    <row r="37" spans="1:12" s="154" customFormat="1">
      <c r="A37" s="147">
        <v>56301</v>
      </c>
      <c r="B37" s="148" t="s">
        <v>2021</v>
      </c>
      <c r="C37" s="149" t="s">
        <v>21</v>
      </c>
      <c r="D37" s="148" t="s">
        <v>2020</v>
      </c>
      <c r="E37" s="148" t="s">
        <v>1984</v>
      </c>
      <c r="F37" s="150">
        <v>209655.75</v>
      </c>
      <c r="G37" s="151">
        <f t="shared" si="2"/>
        <v>62896.724999999999</v>
      </c>
      <c r="H37" s="152">
        <v>10</v>
      </c>
      <c r="I37" s="152">
        <v>10</v>
      </c>
      <c r="J37" s="151">
        <f t="shared" si="0"/>
        <v>14675.9025</v>
      </c>
      <c r="K37" s="151">
        <f t="shared" si="1"/>
        <v>146759.02499999999</v>
      </c>
      <c r="L37" s="153">
        <f t="shared" si="3"/>
        <v>62896.725000000006</v>
      </c>
    </row>
    <row r="38" spans="1:12" s="154" customFormat="1">
      <c r="A38" s="147">
        <v>56301</v>
      </c>
      <c r="B38" s="148" t="s">
        <v>2022</v>
      </c>
      <c r="C38" s="149" t="s">
        <v>21</v>
      </c>
      <c r="D38" s="148" t="s">
        <v>2023</v>
      </c>
      <c r="E38" s="148" t="s">
        <v>1977</v>
      </c>
      <c r="F38" s="150">
        <v>448921.37</v>
      </c>
      <c r="G38" s="151">
        <f t="shared" si="2"/>
        <v>134676.41099999999</v>
      </c>
      <c r="H38" s="152">
        <v>10</v>
      </c>
      <c r="I38" s="152">
        <v>10</v>
      </c>
      <c r="J38" s="151">
        <f t="shared" si="0"/>
        <v>31424.495900000002</v>
      </c>
      <c r="K38" s="151">
        <f t="shared" si="1"/>
        <v>314244.95900000003</v>
      </c>
      <c r="L38" s="153">
        <f t="shared" si="3"/>
        <v>134676.41099999996</v>
      </c>
    </row>
    <row r="39" spans="1:12" s="154" customFormat="1">
      <c r="A39" s="147">
        <v>56301</v>
      </c>
      <c r="B39" s="148" t="s">
        <v>2024</v>
      </c>
      <c r="C39" s="149" t="s">
        <v>21</v>
      </c>
      <c r="D39" s="148" t="s">
        <v>2016</v>
      </c>
      <c r="E39" s="148" t="s">
        <v>1977</v>
      </c>
      <c r="F39" s="150">
        <v>498360.31</v>
      </c>
      <c r="G39" s="151">
        <f t="shared" si="2"/>
        <v>149508.09299999999</v>
      </c>
      <c r="H39" s="152">
        <v>10</v>
      </c>
      <c r="I39" s="152">
        <v>10</v>
      </c>
      <c r="J39" s="151">
        <f t="shared" si="0"/>
        <v>34885.221700000002</v>
      </c>
      <c r="K39" s="151">
        <f t="shared" si="1"/>
        <v>348852.217</v>
      </c>
      <c r="L39" s="153">
        <f t="shared" si="3"/>
        <v>149508.09299999999</v>
      </c>
    </row>
    <row r="40" spans="1:12" s="154" customFormat="1">
      <c r="A40" s="147">
        <v>56301</v>
      </c>
      <c r="B40" s="148" t="s">
        <v>2025</v>
      </c>
      <c r="C40" s="149" t="s">
        <v>21</v>
      </c>
      <c r="D40" s="148" t="s">
        <v>2016</v>
      </c>
      <c r="E40" s="148" t="s">
        <v>1977</v>
      </c>
      <c r="F40" s="150">
        <v>551226.30000000005</v>
      </c>
      <c r="G40" s="151">
        <f t="shared" si="2"/>
        <v>165367.89000000001</v>
      </c>
      <c r="H40" s="152">
        <v>10</v>
      </c>
      <c r="I40" s="152">
        <v>10</v>
      </c>
      <c r="J40" s="151">
        <f t="shared" si="0"/>
        <v>38585.841</v>
      </c>
      <c r="K40" s="151">
        <f t="shared" si="1"/>
        <v>385858.41000000003</v>
      </c>
      <c r="L40" s="153">
        <f t="shared" si="3"/>
        <v>165367.89000000001</v>
      </c>
    </row>
    <row r="41" spans="1:12" s="154" customFormat="1">
      <c r="A41" s="147">
        <v>56301</v>
      </c>
      <c r="B41" s="148" t="s">
        <v>2026</v>
      </c>
      <c r="C41" s="149" t="s">
        <v>21</v>
      </c>
      <c r="D41" s="148" t="s">
        <v>1973</v>
      </c>
      <c r="E41" s="148" t="s">
        <v>2027</v>
      </c>
      <c r="F41" s="150">
        <v>51694.25</v>
      </c>
      <c r="G41" s="151">
        <f t="shared" si="2"/>
        <v>15508.275</v>
      </c>
      <c r="H41" s="152">
        <v>10</v>
      </c>
      <c r="I41" s="152">
        <v>10</v>
      </c>
      <c r="J41" s="151">
        <f t="shared" si="0"/>
        <v>3618.5974999999999</v>
      </c>
      <c r="K41" s="151">
        <f t="shared" si="1"/>
        <v>36185.974999999999</v>
      </c>
      <c r="L41" s="153">
        <f t="shared" si="3"/>
        <v>15508.275000000001</v>
      </c>
    </row>
    <row r="42" spans="1:12" s="154" customFormat="1">
      <c r="A42" s="147">
        <v>56301</v>
      </c>
      <c r="B42" s="148" t="s">
        <v>2028</v>
      </c>
      <c r="C42" s="149" t="s">
        <v>21</v>
      </c>
      <c r="D42" s="148" t="s">
        <v>2029</v>
      </c>
      <c r="E42" s="148" t="s">
        <v>1984</v>
      </c>
      <c r="F42" s="150">
        <v>42955.25</v>
      </c>
      <c r="G42" s="151">
        <f t="shared" si="2"/>
        <v>12886.574999999999</v>
      </c>
      <c r="H42" s="152">
        <v>10</v>
      </c>
      <c r="I42" s="152">
        <v>10</v>
      </c>
      <c r="J42" s="151">
        <f t="shared" si="0"/>
        <v>3006.8675000000003</v>
      </c>
      <c r="K42" s="151">
        <f t="shared" si="1"/>
        <v>30068.675000000003</v>
      </c>
      <c r="L42" s="153">
        <f t="shared" si="3"/>
        <v>12886.574999999997</v>
      </c>
    </row>
    <row r="43" spans="1:12" s="154" customFormat="1">
      <c r="A43" s="147">
        <v>56301</v>
      </c>
      <c r="B43" s="148" t="s">
        <v>2030</v>
      </c>
      <c r="C43" s="149" t="s">
        <v>21</v>
      </c>
      <c r="D43" s="148" t="s">
        <v>2031</v>
      </c>
      <c r="E43" s="148" t="s">
        <v>1984</v>
      </c>
      <c r="F43" s="150">
        <v>12049.92</v>
      </c>
      <c r="G43" s="151">
        <f t="shared" si="2"/>
        <v>3614.9760000000001</v>
      </c>
      <c r="H43" s="152">
        <v>10</v>
      </c>
      <c r="I43" s="152">
        <v>10</v>
      </c>
      <c r="J43" s="151">
        <f t="shared" si="0"/>
        <v>843.49439999999993</v>
      </c>
      <c r="K43" s="151">
        <f t="shared" si="1"/>
        <v>8434.9439999999995</v>
      </c>
      <c r="L43" s="153">
        <f t="shared" si="3"/>
        <v>3614.9760000000006</v>
      </c>
    </row>
    <row r="44" spans="1:12" s="154" customFormat="1">
      <c r="A44" s="147">
        <v>56301</v>
      </c>
      <c r="B44" s="148" t="s">
        <v>2032</v>
      </c>
      <c r="C44" s="149" t="s">
        <v>21</v>
      </c>
      <c r="D44" s="148" t="s">
        <v>2033</v>
      </c>
      <c r="E44" s="148" t="s">
        <v>2034</v>
      </c>
      <c r="F44" s="150">
        <v>11912.81</v>
      </c>
      <c r="G44" s="151">
        <f t="shared" si="2"/>
        <v>3573.8429999999998</v>
      </c>
      <c r="H44" s="152">
        <v>10</v>
      </c>
      <c r="I44" s="152">
        <v>10</v>
      </c>
      <c r="J44" s="151">
        <f t="shared" si="0"/>
        <v>833.89670000000001</v>
      </c>
      <c r="K44" s="151">
        <f t="shared" si="1"/>
        <v>8338.9670000000006</v>
      </c>
      <c r="L44" s="153">
        <f t="shared" si="3"/>
        <v>3573.8429999999989</v>
      </c>
    </row>
    <row r="45" spans="1:12" s="154" customFormat="1">
      <c r="A45" s="147">
        <v>56301</v>
      </c>
      <c r="B45" s="148" t="s">
        <v>2035</v>
      </c>
      <c r="C45" s="149" t="s">
        <v>21</v>
      </c>
      <c r="D45" s="148" t="s">
        <v>2036</v>
      </c>
      <c r="E45" s="148" t="s">
        <v>1974</v>
      </c>
      <c r="F45" s="150">
        <v>33133.199999999997</v>
      </c>
      <c r="G45" s="151">
        <f t="shared" si="2"/>
        <v>9939.9599999999991</v>
      </c>
      <c r="H45" s="152">
        <v>10</v>
      </c>
      <c r="I45" s="152">
        <v>10</v>
      </c>
      <c r="J45" s="151">
        <f t="shared" si="0"/>
        <v>2319.3239999999996</v>
      </c>
      <c r="K45" s="151">
        <f t="shared" si="1"/>
        <v>23193.239999999998</v>
      </c>
      <c r="L45" s="153">
        <f t="shared" si="3"/>
        <v>9939.9599999999991</v>
      </c>
    </row>
    <row r="46" spans="1:12" s="154" customFormat="1">
      <c r="A46" s="147">
        <v>56301</v>
      </c>
      <c r="B46" s="148" t="s">
        <v>2037</v>
      </c>
      <c r="C46" s="149" t="s">
        <v>21</v>
      </c>
      <c r="D46" s="148" t="s">
        <v>1973</v>
      </c>
      <c r="E46" s="148" t="s">
        <v>2038</v>
      </c>
      <c r="F46" s="150">
        <v>2760</v>
      </c>
      <c r="G46" s="151">
        <f t="shared" si="2"/>
        <v>828</v>
      </c>
      <c r="H46" s="152">
        <v>10</v>
      </c>
      <c r="I46" s="152">
        <v>10</v>
      </c>
      <c r="J46" s="151">
        <f t="shared" si="0"/>
        <v>193.2</v>
      </c>
      <c r="K46" s="151">
        <f t="shared" si="1"/>
        <v>1932</v>
      </c>
      <c r="L46" s="153">
        <f t="shared" si="3"/>
        <v>828</v>
      </c>
    </row>
    <row r="47" spans="1:12" s="154" customFormat="1">
      <c r="A47" s="147">
        <v>56301</v>
      </c>
      <c r="B47" s="148" t="s">
        <v>2039</v>
      </c>
      <c r="C47" s="149" t="s">
        <v>21</v>
      </c>
      <c r="D47" s="148" t="s">
        <v>1979</v>
      </c>
      <c r="E47" s="148" t="s">
        <v>1980</v>
      </c>
      <c r="F47" s="150">
        <v>1332999.3700000001</v>
      </c>
      <c r="G47" s="151">
        <f t="shared" si="2"/>
        <v>399899.81100000005</v>
      </c>
      <c r="H47" s="152">
        <v>10</v>
      </c>
      <c r="I47" s="152">
        <v>10</v>
      </c>
      <c r="J47" s="151">
        <f t="shared" si="0"/>
        <v>93309.955900000015</v>
      </c>
      <c r="K47" s="151">
        <f t="shared" si="1"/>
        <v>933099.55900000012</v>
      </c>
      <c r="L47" s="153">
        <f t="shared" si="3"/>
        <v>399899.81099999999</v>
      </c>
    </row>
    <row r="48" spans="1:12" s="154" customFormat="1">
      <c r="A48" s="147">
        <v>56301</v>
      </c>
      <c r="B48" s="148" t="s">
        <v>2040</v>
      </c>
      <c r="C48" s="149" t="s">
        <v>21</v>
      </c>
      <c r="D48" s="148" t="s">
        <v>2041</v>
      </c>
      <c r="E48" s="148" t="s">
        <v>2042</v>
      </c>
      <c r="F48" s="150">
        <v>10997.31</v>
      </c>
      <c r="G48" s="151">
        <f t="shared" si="2"/>
        <v>3299.1929999999998</v>
      </c>
      <c r="H48" s="152">
        <v>10</v>
      </c>
      <c r="I48" s="152">
        <v>10</v>
      </c>
      <c r="J48" s="151">
        <f t="shared" si="0"/>
        <v>769.81169999999997</v>
      </c>
      <c r="K48" s="151">
        <f t="shared" si="1"/>
        <v>7698.1170000000002</v>
      </c>
      <c r="L48" s="153">
        <f t="shared" si="3"/>
        <v>3299.1929999999993</v>
      </c>
    </row>
    <row r="49" spans="1:12" s="154" customFormat="1">
      <c r="A49" s="147">
        <v>56301</v>
      </c>
      <c r="B49" s="148" t="s">
        <v>2043</v>
      </c>
      <c r="C49" s="149" t="s">
        <v>21</v>
      </c>
      <c r="D49" s="148" t="s">
        <v>2044</v>
      </c>
      <c r="E49" s="148" t="s">
        <v>1980</v>
      </c>
      <c r="F49" s="150">
        <v>749393.47</v>
      </c>
      <c r="G49" s="151">
        <f t="shared" si="2"/>
        <v>224818.041</v>
      </c>
      <c r="H49" s="152">
        <v>10</v>
      </c>
      <c r="I49" s="152">
        <v>10</v>
      </c>
      <c r="J49" s="151">
        <f t="shared" si="0"/>
        <v>52457.5429</v>
      </c>
      <c r="K49" s="151">
        <f t="shared" si="1"/>
        <v>524575.429</v>
      </c>
      <c r="L49" s="153">
        <f t="shared" si="3"/>
        <v>224818.04099999997</v>
      </c>
    </row>
    <row r="50" spans="1:12" s="154" customFormat="1">
      <c r="A50" s="147">
        <v>56301</v>
      </c>
      <c r="B50" s="148" t="s">
        <v>2045</v>
      </c>
      <c r="C50" s="149" t="s">
        <v>21</v>
      </c>
      <c r="D50" s="148" t="s">
        <v>2046</v>
      </c>
      <c r="E50" s="148" t="s">
        <v>2027</v>
      </c>
      <c r="F50" s="150">
        <v>374044.4</v>
      </c>
      <c r="G50" s="151">
        <f t="shared" si="2"/>
        <v>112213.32</v>
      </c>
      <c r="H50" s="152">
        <v>10</v>
      </c>
      <c r="I50" s="152">
        <v>10</v>
      </c>
      <c r="J50" s="151">
        <f t="shared" si="0"/>
        <v>26183.108</v>
      </c>
      <c r="K50" s="151">
        <f t="shared" si="1"/>
        <v>261831.08000000002</v>
      </c>
      <c r="L50" s="153">
        <f t="shared" si="3"/>
        <v>112213.32</v>
      </c>
    </row>
    <row r="51" spans="1:12" s="154" customFormat="1">
      <c r="A51" s="147">
        <v>56301</v>
      </c>
      <c r="B51" s="148" t="s">
        <v>2047</v>
      </c>
      <c r="C51" s="149" t="s">
        <v>21</v>
      </c>
      <c r="D51" s="148" t="s">
        <v>2048</v>
      </c>
      <c r="E51" s="148" t="s">
        <v>2049</v>
      </c>
      <c r="F51" s="150">
        <v>200464</v>
      </c>
      <c r="G51" s="151">
        <f t="shared" si="2"/>
        <v>60139.199999999997</v>
      </c>
      <c r="H51" s="152">
        <v>10</v>
      </c>
      <c r="I51" s="152">
        <v>10</v>
      </c>
      <c r="J51" s="151">
        <f t="shared" si="0"/>
        <v>14032.48</v>
      </c>
      <c r="K51" s="151">
        <f t="shared" si="1"/>
        <v>140324.79999999999</v>
      </c>
      <c r="L51" s="153">
        <f t="shared" si="3"/>
        <v>60139.200000000012</v>
      </c>
    </row>
    <row r="52" spans="1:12" s="154" customFormat="1">
      <c r="A52" s="147">
        <v>56301</v>
      </c>
      <c r="B52" s="148" t="s">
        <v>2050</v>
      </c>
      <c r="C52" s="149" t="s">
        <v>21</v>
      </c>
      <c r="D52" s="148" t="s">
        <v>2051</v>
      </c>
      <c r="E52" s="148" t="s">
        <v>2049</v>
      </c>
      <c r="F52" s="150">
        <v>200464.55</v>
      </c>
      <c r="G52" s="151">
        <f t="shared" si="2"/>
        <v>60139.364999999991</v>
      </c>
      <c r="H52" s="152">
        <v>10</v>
      </c>
      <c r="I52" s="152">
        <v>10</v>
      </c>
      <c r="J52" s="151">
        <f t="shared" si="0"/>
        <v>14032.5185</v>
      </c>
      <c r="K52" s="151">
        <f t="shared" si="1"/>
        <v>140325.185</v>
      </c>
      <c r="L52" s="153">
        <f t="shared" si="3"/>
        <v>60139.364999999991</v>
      </c>
    </row>
    <row r="53" spans="1:12" s="154" customFormat="1">
      <c r="A53" s="147">
        <v>56301</v>
      </c>
      <c r="B53" s="148" t="s">
        <v>2052</v>
      </c>
      <c r="C53" s="149" t="s">
        <v>21</v>
      </c>
      <c r="D53" s="148" t="s">
        <v>2053</v>
      </c>
      <c r="E53" s="148" t="s">
        <v>2054</v>
      </c>
      <c r="F53" s="150">
        <v>0</v>
      </c>
      <c r="G53" s="151">
        <f t="shared" si="2"/>
        <v>0</v>
      </c>
      <c r="H53" s="152">
        <v>10</v>
      </c>
      <c r="I53" s="152">
        <v>10</v>
      </c>
      <c r="J53" s="151">
        <f t="shared" si="0"/>
        <v>0</v>
      </c>
      <c r="K53" s="151">
        <f t="shared" si="1"/>
        <v>0</v>
      </c>
      <c r="L53" s="153">
        <f t="shared" si="3"/>
        <v>0</v>
      </c>
    </row>
    <row r="54" spans="1:12" s="154" customFormat="1">
      <c r="A54" s="147">
        <v>56301</v>
      </c>
      <c r="B54" s="148" t="s">
        <v>2055</v>
      </c>
      <c r="C54" s="149" t="s">
        <v>21</v>
      </c>
      <c r="D54" s="148" t="s">
        <v>2053</v>
      </c>
      <c r="E54" s="148" t="s">
        <v>2054</v>
      </c>
      <c r="F54" s="150">
        <v>25541.34</v>
      </c>
      <c r="G54" s="151">
        <f t="shared" si="2"/>
        <v>7662.402</v>
      </c>
      <c r="H54" s="152">
        <v>10</v>
      </c>
      <c r="I54" s="152">
        <v>10</v>
      </c>
      <c r="J54" s="151">
        <f t="shared" si="0"/>
        <v>1787.8938000000003</v>
      </c>
      <c r="K54" s="151">
        <f t="shared" si="1"/>
        <v>17878.938000000002</v>
      </c>
      <c r="L54" s="153">
        <f t="shared" si="3"/>
        <v>7662.4019999999982</v>
      </c>
    </row>
    <row r="55" spans="1:12" s="154" customFormat="1">
      <c r="A55" s="147">
        <v>56301</v>
      </c>
      <c r="B55" s="148" t="s">
        <v>2056</v>
      </c>
      <c r="C55" s="149" t="s">
        <v>21</v>
      </c>
      <c r="D55" s="148" t="s">
        <v>1976</v>
      </c>
      <c r="E55" s="148" t="s">
        <v>1977</v>
      </c>
      <c r="F55" s="150">
        <v>1564.48</v>
      </c>
      <c r="G55" s="151">
        <f t="shared" si="2"/>
        <v>469.34399999999999</v>
      </c>
      <c r="H55" s="152">
        <v>10</v>
      </c>
      <c r="I55" s="152">
        <v>10</v>
      </c>
      <c r="J55" s="151">
        <f t="shared" si="0"/>
        <v>109.5136</v>
      </c>
      <c r="K55" s="151">
        <f t="shared" si="1"/>
        <v>1095.136</v>
      </c>
      <c r="L55" s="153">
        <f t="shared" si="3"/>
        <v>469.34400000000005</v>
      </c>
    </row>
    <row r="56" spans="1:12" s="154" customFormat="1">
      <c r="A56" s="147">
        <v>56301</v>
      </c>
      <c r="B56" s="148" t="s">
        <v>2057</v>
      </c>
      <c r="C56" s="149" t="s">
        <v>21</v>
      </c>
      <c r="D56" s="148" t="s">
        <v>2053</v>
      </c>
      <c r="E56" s="148" t="s">
        <v>1977</v>
      </c>
      <c r="F56" s="150">
        <v>19643.14</v>
      </c>
      <c r="G56" s="151">
        <f t="shared" si="2"/>
        <v>5892.942</v>
      </c>
      <c r="H56" s="152">
        <v>10</v>
      </c>
      <c r="I56" s="152">
        <v>10</v>
      </c>
      <c r="J56" s="151">
        <f t="shared" si="0"/>
        <v>1375.0198</v>
      </c>
      <c r="K56" s="151">
        <f t="shared" si="1"/>
        <v>13750.198</v>
      </c>
      <c r="L56" s="153">
        <f t="shared" si="3"/>
        <v>5892.9419999999991</v>
      </c>
    </row>
    <row r="57" spans="1:12" s="154" customFormat="1">
      <c r="A57" s="147">
        <v>56301</v>
      </c>
      <c r="B57" s="148" t="s">
        <v>2058</v>
      </c>
      <c r="C57" s="149" t="s">
        <v>21</v>
      </c>
      <c r="D57" s="148" t="s">
        <v>2059</v>
      </c>
      <c r="E57" s="148" t="s">
        <v>1974</v>
      </c>
      <c r="F57" s="150">
        <v>2289.67</v>
      </c>
      <c r="G57" s="151">
        <f t="shared" si="2"/>
        <v>686.90099999999995</v>
      </c>
      <c r="H57" s="152">
        <v>10</v>
      </c>
      <c r="I57" s="152">
        <v>10</v>
      </c>
      <c r="J57" s="151">
        <f t="shared" si="0"/>
        <v>160.27690000000001</v>
      </c>
      <c r="K57" s="151">
        <f t="shared" si="1"/>
        <v>1602.7690000000002</v>
      </c>
      <c r="L57" s="153">
        <f t="shared" si="3"/>
        <v>686.90099999999984</v>
      </c>
    </row>
    <row r="58" spans="1:12" s="154" customFormat="1">
      <c r="A58" s="147">
        <v>56301</v>
      </c>
      <c r="B58" s="148" t="s">
        <v>2060</v>
      </c>
      <c r="C58" s="149" t="s">
        <v>21</v>
      </c>
      <c r="D58" s="148" t="s">
        <v>2061</v>
      </c>
      <c r="E58" s="148" t="s">
        <v>1971</v>
      </c>
      <c r="F58" s="150">
        <v>71973.37</v>
      </c>
      <c r="G58" s="151">
        <f t="shared" si="2"/>
        <v>21592.010999999999</v>
      </c>
      <c r="H58" s="152">
        <v>10</v>
      </c>
      <c r="I58" s="152">
        <v>10</v>
      </c>
      <c r="J58" s="151">
        <f t="shared" si="0"/>
        <v>5038.1358999999993</v>
      </c>
      <c r="K58" s="151">
        <f t="shared" si="1"/>
        <v>50381.358999999997</v>
      </c>
      <c r="L58" s="153">
        <f t="shared" si="3"/>
        <v>21592.010999999999</v>
      </c>
    </row>
    <row r="59" spans="1:12" s="154" customFormat="1">
      <c r="A59" s="147">
        <v>56301</v>
      </c>
      <c r="B59" s="148" t="s">
        <v>2062</v>
      </c>
      <c r="C59" s="149" t="s">
        <v>21</v>
      </c>
      <c r="D59" s="148" t="s">
        <v>2063</v>
      </c>
      <c r="E59" s="148" t="s">
        <v>1971</v>
      </c>
      <c r="F59" s="150">
        <v>2229.87</v>
      </c>
      <c r="G59" s="151">
        <f t="shared" si="2"/>
        <v>668.9609999999999</v>
      </c>
      <c r="H59" s="152">
        <v>10</v>
      </c>
      <c r="I59" s="152">
        <v>10</v>
      </c>
      <c r="J59" s="151">
        <f t="shared" si="0"/>
        <v>156.0909</v>
      </c>
      <c r="K59" s="151">
        <f t="shared" si="1"/>
        <v>1560.9090000000001</v>
      </c>
      <c r="L59" s="153">
        <f t="shared" si="3"/>
        <v>668.96099999999979</v>
      </c>
    </row>
    <row r="60" spans="1:12" s="154" customFormat="1">
      <c r="A60" s="147">
        <v>56301</v>
      </c>
      <c r="B60" s="148" t="s">
        <v>2064</v>
      </c>
      <c r="C60" s="149" t="s">
        <v>21</v>
      </c>
      <c r="D60" s="148" t="s">
        <v>1973</v>
      </c>
      <c r="E60" s="148" t="s">
        <v>1971</v>
      </c>
      <c r="F60" s="150">
        <v>31176.11</v>
      </c>
      <c r="G60" s="151">
        <f t="shared" si="2"/>
        <v>9352.8330000000005</v>
      </c>
      <c r="H60" s="152">
        <v>10</v>
      </c>
      <c r="I60" s="152">
        <v>10</v>
      </c>
      <c r="J60" s="151">
        <f t="shared" si="0"/>
        <v>2182.3277000000003</v>
      </c>
      <c r="K60" s="151">
        <f t="shared" si="1"/>
        <v>21823.277000000002</v>
      </c>
      <c r="L60" s="153">
        <f t="shared" si="3"/>
        <v>9352.8329999999987</v>
      </c>
    </row>
    <row r="61" spans="1:12" s="154" customFormat="1">
      <c r="A61" s="147">
        <v>56301</v>
      </c>
      <c r="B61" s="148" t="s">
        <v>2065</v>
      </c>
      <c r="C61" s="149" t="s">
        <v>21</v>
      </c>
      <c r="D61" s="148" t="s">
        <v>1973</v>
      </c>
      <c r="E61" s="148" t="s">
        <v>1971</v>
      </c>
      <c r="F61" s="150">
        <v>93124.25</v>
      </c>
      <c r="G61" s="151">
        <f t="shared" si="2"/>
        <v>27937.274999999998</v>
      </c>
      <c r="H61" s="152">
        <v>10</v>
      </c>
      <c r="I61" s="152">
        <v>10</v>
      </c>
      <c r="J61" s="151">
        <f t="shared" si="0"/>
        <v>6518.6975000000002</v>
      </c>
      <c r="K61" s="151">
        <f t="shared" si="1"/>
        <v>65186.975000000006</v>
      </c>
      <c r="L61" s="153">
        <f t="shared" si="3"/>
        <v>27937.274999999994</v>
      </c>
    </row>
    <row r="62" spans="1:12" s="154" customFormat="1">
      <c r="A62" s="147">
        <v>56301</v>
      </c>
      <c r="B62" s="148" t="s">
        <v>2066</v>
      </c>
      <c r="C62" s="149" t="s">
        <v>21</v>
      </c>
      <c r="D62" s="148" t="s">
        <v>1973</v>
      </c>
      <c r="E62" s="148" t="s">
        <v>1977</v>
      </c>
      <c r="F62" s="150">
        <v>55596.61</v>
      </c>
      <c r="G62" s="151">
        <f t="shared" si="2"/>
        <v>16678.983</v>
      </c>
      <c r="H62" s="152">
        <v>10</v>
      </c>
      <c r="I62" s="152">
        <v>10</v>
      </c>
      <c r="J62" s="151">
        <f t="shared" si="0"/>
        <v>3891.7627000000002</v>
      </c>
      <c r="K62" s="151">
        <f t="shared" si="1"/>
        <v>38917.627</v>
      </c>
      <c r="L62" s="153">
        <f t="shared" si="3"/>
        <v>16678.983</v>
      </c>
    </row>
    <row r="63" spans="1:12" s="154" customFormat="1">
      <c r="A63" s="147">
        <v>56301</v>
      </c>
      <c r="B63" s="148" t="s">
        <v>2067</v>
      </c>
      <c r="C63" s="149" t="s">
        <v>21</v>
      </c>
      <c r="D63" s="148" t="s">
        <v>1973</v>
      </c>
      <c r="E63" s="148" t="s">
        <v>1977</v>
      </c>
      <c r="F63" s="150">
        <v>239711.6</v>
      </c>
      <c r="G63" s="151">
        <f t="shared" si="2"/>
        <v>71913.48</v>
      </c>
      <c r="H63" s="152">
        <v>10</v>
      </c>
      <c r="I63" s="152">
        <v>10</v>
      </c>
      <c r="J63" s="151">
        <f t="shared" si="0"/>
        <v>16779.811999999998</v>
      </c>
      <c r="K63" s="151">
        <f t="shared" si="1"/>
        <v>167798.12</v>
      </c>
      <c r="L63" s="153">
        <f t="shared" si="3"/>
        <v>71913.48000000001</v>
      </c>
    </row>
    <row r="64" spans="1:12" s="154" customFormat="1">
      <c r="A64" s="147">
        <v>56301</v>
      </c>
      <c r="B64" s="148" t="s">
        <v>2068</v>
      </c>
      <c r="C64" s="149" t="s">
        <v>21</v>
      </c>
      <c r="D64" s="148" t="s">
        <v>2069</v>
      </c>
      <c r="E64" s="148" t="s">
        <v>1977</v>
      </c>
      <c r="F64" s="150">
        <v>149082.21</v>
      </c>
      <c r="G64" s="151">
        <f t="shared" si="2"/>
        <v>44724.662999999993</v>
      </c>
      <c r="H64" s="152">
        <v>10</v>
      </c>
      <c r="I64" s="152">
        <v>10</v>
      </c>
      <c r="J64" s="151">
        <f t="shared" si="0"/>
        <v>10435.7547</v>
      </c>
      <c r="K64" s="151">
        <f t="shared" si="1"/>
        <v>104357.54699999999</v>
      </c>
      <c r="L64" s="153">
        <f t="shared" si="3"/>
        <v>44724.663</v>
      </c>
    </row>
    <row r="65" spans="1:12" s="154" customFormat="1">
      <c r="A65" s="147">
        <v>56301</v>
      </c>
      <c r="B65" s="148" t="s">
        <v>2070</v>
      </c>
      <c r="C65" s="149" t="s">
        <v>21</v>
      </c>
      <c r="D65" s="148" t="s">
        <v>2071</v>
      </c>
      <c r="E65" s="148" t="s">
        <v>1977</v>
      </c>
      <c r="F65" s="150">
        <v>114114.11</v>
      </c>
      <c r="G65" s="151">
        <f t="shared" si="2"/>
        <v>34234.233</v>
      </c>
      <c r="H65" s="152">
        <v>10</v>
      </c>
      <c r="I65" s="152">
        <v>10</v>
      </c>
      <c r="J65" s="151">
        <f t="shared" si="0"/>
        <v>7987.9877000000006</v>
      </c>
      <c r="K65" s="151">
        <f t="shared" si="1"/>
        <v>79879.877000000008</v>
      </c>
      <c r="L65" s="153">
        <f t="shared" si="3"/>
        <v>34234.232999999993</v>
      </c>
    </row>
    <row r="66" spans="1:12" s="154" customFormat="1">
      <c r="A66" s="147">
        <v>56301</v>
      </c>
      <c r="B66" s="148" t="s">
        <v>2072</v>
      </c>
      <c r="C66" s="149" t="s">
        <v>21</v>
      </c>
      <c r="D66" s="148" t="s">
        <v>2073</v>
      </c>
      <c r="E66" s="148" t="s">
        <v>2049</v>
      </c>
      <c r="F66" s="150">
        <v>320160</v>
      </c>
      <c r="G66" s="151">
        <f t="shared" si="2"/>
        <v>96048</v>
      </c>
      <c r="H66" s="152">
        <v>10</v>
      </c>
      <c r="I66" s="152">
        <v>10</v>
      </c>
      <c r="J66" s="151">
        <f t="shared" si="0"/>
        <v>22411.200000000001</v>
      </c>
      <c r="K66" s="151">
        <f t="shared" si="1"/>
        <v>224112</v>
      </c>
      <c r="L66" s="153">
        <f t="shared" si="3"/>
        <v>96048</v>
      </c>
    </row>
    <row r="67" spans="1:12" s="154" customFormat="1">
      <c r="A67" s="147">
        <v>56301</v>
      </c>
      <c r="B67" s="148" t="s">
        <v>2074</v>
      </c>
      <c r="C67" s="149" t="s">
        <v>21</v>
      </c>
      <c r="D67" s="148" t="s">
        <v>2073</v>
      </c>
      <c r="E67" s="148" t="s">
        <v>2049</v>
      </c>
      <c r="F67" s="150">
        <v>320160</v>
      </c>
      <c r="G67" s="151">
        <f t="shared" si="2"/>
        <v>96048</v>
      </c>
      <c r="H67" s="152">
        <v>10</v>
      </c>
      <c r="I67" s="152">
        <v>10</v>
      </c>
      <c r="J67" s="151">
        <f t="shared" si="0"/>
        <v>22411.200000000001</v>
      </c>
      <c r="K67" s="151">
        <f t="shared" si="1"/>
        <v>224112</v>
      </c>
      <c r="L67" s="153">
        <f t="shared" si="3"/>
        <v>96048</v>
      </c>
    </row>
    <row r="68" spans="1:12" s="154" customFormat="1">
      <c r="A68" s="147">
        <v>56301</v>
      </c>
      <c r="B68" s="148" t="s">
        <v>2075</v>
      </c>
      <c r="C68" s="149" t="s">
        <v>21</v>
      </c>
      <c r="D68" s="148" t="s">
        <v>2076</v>
      </c>
      <c r="E68" s="148" t="s">
        <v>2042</v>
      </c>
      <c r="F68" s="150">
        <v>331775.17</v>
      </c>
      <c r="G68" s="151">
        <f t="shared" si="2"/>
        <v>99532.550999999992</v>
      </c>
      <c r="H68" s="152">
        <v>10</v>
      </c>
      <c r="I68" s="152">
        <v>10</v>
      </c>
      <c r="J68" s="151">
        <f t="shared" si="0"/>
        <v>23224.261900000001</v>
      </c>
      <c r="K68" s="151">
        <f t="shared" si="1"/>
        <v>232242.61900000001</v>
      </c>
      <c r="L68" s="153">
        <f t="shared" si="3"/>
        <v>99532.550999999978</v>
      </c>
    </row>
    <row r="69" spans="1:12" s="154" customFormat="1">
      <c r="A69" s="147">
        <v>56301</v>
      </c>
      <c r="B69" s="148" t="s">
        <v>2077</v>
      </c>
      <c r="C69" s="149" t="s">
        <v>21</v>
      </c>
      <c r="D69" s="148" t="s">
        <v>2078</v>
      </c>
      <c r="E69" s="148" t="s">
        <v>2042</v>
      </c>
      <c r="F69" s="150">
        <v>328621.34000000003</v>
      </c>
      <c r="G69" s="151">
        <f t="shared" si="2"/>
        <v>98586.402000000002</v>
      </c>
      <c r="H69" s="152">
        <v>10</v>
      </c>
      <c r="I69" s="152">
        <v>10</v>
      </c>
      <c r="J69" s="151">
        <f t="shared" si="0"/>
        <v>23003.493800000004</v>
      </c>
      <c r="K69" s="151">
        <f t="shared" si="1"/>
        <v>230034.93800000002</v>
      </c>
      <c r="L69" s="153">
        <f t="shared" si="3"/>
        <v>98586.402000000002</v>
      </c>
    </row>
    <row r="70" spans="1:12" s="154" customFormat="1">
      <c r="A70" s="147">
        <v>56301</v>
      </c>
      <c r="B70" s="148" t="s">
        <v>2079</v>
      </c>
      <c r="C70" s="149" t="s">
        <v>21</v>
      </c>
      <c r="D70" s="148" t="s">
        <v>2080</v>
      </c>
      <c r="E70" s="148" t="s">
        <v>2042</v>
      </c>
      <c r="F70" s="150">
        <v>325971.05</v>
      </c>
      <c r="G70" s="151">
        <f t="shared" si="2"/>
        <v>97791.314999999988</v>
      </c>
      <c r="H70" s="152">
        <v>10</v>
      </c>
      <c r="I70" s="152">
        <v>10</v>
      </c>
      <c r="J70" s="151">
        <f t="shared" si="0"/>
        <v>22817.9735</v>
      </c>
      <c r="K70" s="151">
        <f t="shared" si="1"/>
        <v>228179.73499999999</v>
      </c>
      <c r="L70" s="153">
        <f t="shared" si="3"/>
        <v>97791.315000000002</v>
      </c>
    </row>
    <row r="71" spans="1:12" s="154" customFormat="1">
      <c r="A71" s="147">
        <v>56301</v>
      </c>
      <c r="B71" s="148" t="s">
        <v>2081</v>
      </c>
      <c r="C71" s="149" t="s">
        <v>21</v>
      </c>
      <c r="D71" s="148" t="s">
        <v>2082</v>
      </c>
      <c r="E71" s="148" t="s">
        <v>2042</v>
      </c>
      <c r="F71" s="150">
        <v>330641.49</v>
      </c>
      <c r="G71" s="151">
        <f t="shared" si="2"/>
        <v>99192.447</v>
      </c>
      <c r="H71" s="152">
        <v>10</v>
      </c>
      <c r="I71" s="152">
        <v>10</v>
      </c>
      <c r="J71" s="151">
        <f t="shared" si="0"/>
        <v>23144.904300000002</v>
      </c>
      <c r="K71" s="151">
        <f t="shared" si="1"/>
        <v>231449.04300000001</v>
      </c>
      <c r="L71" s="153">
        <f t="shared" si="3"/>
        <v>99192.446999999986</v>
      </c>
    </row>
    <row r="72" spans="1:12" s="154" customFormat="1">
      <c r="A72" s="147">
        <v>56301</v>
      </c>
      <c r="B72" s="148" t="s">
        <v>2083</v>
      </c>
      <c r="C72" s="149" t="s">
        <v>21</v>
      </c>
      <c r="D72" s="148" t="s">
        <v>2084</v>
      </c>
      <c r="E72" s="148" t="s">
        <v>2042</v>
      </c>
      <c r="F72" s="150">
        <v>333744.40000000002</v>
      </c>
      <c r="G72" s="151">
        <f t="shared" si="2"/>
        <v>100123.32</v>
      </c>
      <c r="H72" s="152">
        <v>10</v>
      </c>
      <c r="I72" s="152">
        <v>10</v>
      </c>
      <c r="J72" s="151">
        <f t="shared" si="0"/>
        <v>23362.108</v>
      </c>
      <c r="K72" s="151">
        <f t="shared" si="1"/>
        <v>233621.08000000002</v>
      </c>
      <c r="L72" s="153">
        <f t="shared" si="3"/>
        <v>100123.32</v>
      </c>
    </row>
    <row r="73" spans="1:12" s="154" customFormat="1">
      <c r="A73" s="147">
        <v>56301</v>
      </c>
      <c r="B73" s="148" t="s">
        <v>2085</v>
      </c>
      <c r="C73" s="149" t="s">
        <v>21</v>
      </c>
      <c r="D73" s="155">
        <v>34706</v>
      </c>
      <c r="E73" s="148" t="s">
        <v>2086</v>
      </c>
      <c r="F73" s="150">
        <v>900</v>
      </c>
      <c r="G73" s="151">
        <f t="shared" si="2"/>
        <v>270</v>
      </c>
      <c r="H73" s="152">
        <v>10</v>
      </c>
      <c r="I73" s="152">
        <v>10</v>
      </c>
      <c r="J73" s="151">
        <f t="shared" si="0"/>
        <v>63</v>
      </c>
      <c r="K73" s="151">
        <f t="shared" si="1"/>
        <v>630</v>
      </c>
      <c r="L73" s="153">
        <f t="shared" si="3"/>
        <v>270</v>
      </c>
    </row>
    <row r="74" spans="1:12">
      <c r="A74" s="42"/>
      <c r="B74" s="21"/>
      <c r="C74" s="21"/>
      <c r="D74" s="26"/>
      <c r="E74" s="4"/>
      <c r="F74" s="62"/>
      <c r="G74" s="53" t="s">
        <v>24</v>
      </c>
      <c r="H74" s="54" t="s">
        <v>24</v>
      </c>
      <c r="I74" s="54" t="s">
        <v>24</v>
      </c>
      <c r="J74" s="53" t="s">
        <v>24</v>
      </c>
      <c r="K74" s="53" t="s">
        <v>24</v>
      </c>
      <c r="L74" s="63"/>
    </row>
    <row r="75" spans="1:12">
      <c r="A75" s="60"/>
      <c r="B75" s="60"/>
      <c r="C75" s="60"/>
      <c r="D75" s="60"/>
      <c r="E75" s="95" t="s">
        <v>2284</v>
      </c>
      <c r="F75" s="96">
        <f>SUM(F9:F74)</f>
        <v>21783131.32</v>
      </c>
      <c r="G75" s="56">
        <f>SUM(G9:G74)</f>
        <v>6534939.3960000006</v>
      </c>
      <c r="H75" s="61"/>
      <c r="I75" s="61"/>
      <c r="J75" s="61"/>
      <c r="K75" s="56">
        <f>SUM(K9:K74)</f>
        <v>15248191.924000001</v>
      </c>
      <c r="L75" s="56">
        <f>SUM(L9:L74)</f>
        <v>6534939.3960000016</v>
      </c>
    </row>
  </sheetData>
  <mergeCells count="4">
    <mergeCell ref="A5:L5"/>
    <mergeCell ref="A2:L2"/>
    <mergeCell ref="A3:L3"/>
    <mergeCell ref="A6:L6"/>
  </mergeCells>
  <pageMargins left="0.7" right="0.7" top="0.75"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12"/>
  <sheetViews>
    <sheetView zoomScaleNormal="100" workbookViewId="0">
      <selection activeCell="N19" sqref="N19"/>
    </sheetView>
  </sheetViews>
  <sheetFormatPr baseColWidth="10" defaultRowHeight="15"/>
  <cols>
    <col min="1" max="1" width="7.7109375" customWidth="1"/>
    <col min="2" max="2" width="10" customWidth="1"/>
    <col min="3" max="3" width="12.7109375" customWidth="1"/>
    <col min="4" max="4" width="12.28515625" customWidth="1"/>
    <col min="5" max="5" width="29.28515625" customWidth="1"/>
    <col min="6" max="6" width="12.140625" customWidth="1"/>
    <col min="7" max="7" width="11.85546875" customWidth="1"/>
    <col min="8" max="9" width="7.140625" customWidth="1"/>
    <col min="10" max="10" width="13.7109375" customWidth="1"/>
    <col min="11" max="11" width="14.140625" customWidth="1"/>
    <col min="12" max="12" width="13.28515625" customWidth="1"/>
  </cols>
  <sheetData>
    <row r="1" spans="1:12" ht="15.75" thickBot="1"/>
    <row r="2" spans="1:12" ht="18.75">
      <c r="A2" s="325" t="s">
        <v>0</v>
      </c>
      <c r="B2" s="326"/>
      <c r="C2" s="326"/>
      <c r="D2" s="326"/>
      <c r="E2" s="326"/>
      <c r="F2" s="326"/>
      <c r="G2" s="326"/>
      <c r="H2" s="326"/>
      <c r="I2" s="326"/>
      <c r="J2" s="326"/>
      <c r="K2" s="326"/>
      <c r="L2" s="350"/>
    </row>
    <row r="3" spans="1:12">
      <c r="A3" s="351">
        <f>F12</f>
        <v>123324.37</v>
      </c>
      <c r="B3" s="352"/>
      <c r="C3" s="352"/>
      <c r="D3" s="352"/>
      <c r="E3" s="352"/>
      <c r="F3" s="352"/>
      <c r="G3" s="352"/>
      <c r="H3" s="352"/>
      <c r="I3" s="352"/>
      <c r="J3" s="352"/>
      <c r="K3" s="352"/>
      <c r="L3" s="353"/>
    </row>
    <row r="4" spans="1:12" ht="15.75" thickBot="1">
      <c r="A4" s="283"/>
      <c r="B4" s="282"/>
      <c r="C4" s="282"/>
      <c r="D4" s="282"/>
      <c r="E4" s="282"/>
      <c r="F4" s="282"/>
      <c r="G4" s="282"/>
      <c r="H4" s="282"/>
      <c r="I4" s="282"/>
      <c r="J4" s="282"/>
      <c r="K4" s="282"/>
      <c r="L4" s="284"/>
    </row>
    <row r="5" spans="1:12" s="126" customFormat="1" ht="15.75" customHeight="1">
      <c r="A5" s="347" t="s">
        <v>2341</v>
      </c>
      <c r="B5" s="348"/>
      <c r="C5" s="348"/>
      <c r="D5" s="348"/>
      <c r="E5" s="348"/>
      <c r="F5" s="348"/>
      <c r="G5" s="348"/>
      <c r="H5" s="348"/>
      <c r="I5" s="348"/>
      <c r="J5" s="348"/>
      <c r="K5" s="348"/>
      <c r="L5" s="349"/>
    </row>
    <row r="6" spans="1:12" s="126" customFormat="1" ht="15.75" customHeight="1" thickBot="1">
      <c r="A6" s="354" t="s">
        <v>2342</v>
      </c>
      <c r="B6" s="355"/>
      <c r="C6" s="355"/>
      <c r="D6" s="355"/>
      <c r="E6" s="355"/>
      <c r="F6" s="355"/>
      <c r="G6" s="355"/>
      <c r="H6" s="355"/>
      <c r="I6" s="355"/>
      <c r="J6" s="355"/>
      <c r="K6" s="355"/>
      <c r="L6" s="356"/>
    </row>
    <row r="7" spans="1:12" ht="84">
      <c r="A7" s="279" t="s">
        <v>1</v>
      </c>
      <c r="B7" s="279" t="s">
        <v>2</v>
      </c>
      <c r="C7" s="279" t="s">
        <v>3</v>
      </c>
      <c r="D7" s="279" t="s">
        <v>4</v>
      </c>
      <c r="E7" s="279" t="s">
        <v>5</v>
      </c>
      <c r="F7" s="279" t="s">
        <v>6</v>
      </c>
      <c r="G7" s="279" t="s">
        <v>7</v>
      </c>
      <c r="H7" s="279" t="s">
        <v>8</v>
      </c>
      <c r="I7" s="279" t="s">
        <v>8</v>
      </c>
      <c r="J7" s="279" t="s">
        <v>9</v>
      </c>
      <c r="K7" s="279" t="s">
        <v>2347</v>
      </c>
      <c r="L7" s="279" t="s">
        <v>10</v>
      </c>
    </row>
    <row r="8" spans="1:12" ht="23.25" thickBot="1">
      <c r="A8" s="38" t="s">
        <v>11</v>
      </c>
      <c r="B8" s="39" t="s">
        <v>12</v>
      </c>
      <c r="C8" s="39" t="s">
        <v>13</v>
      </c>
      <c r="D8" s="38" t="s">
        <v>14</v>
      </c>
      <c r="E8" s="38" t="s">
        <v>15</v>
      </c>
      <c r="F8" s="38" t="s">
        <v>16</v>
      </c>
      <c r="G8" s="38" t="s">
        <v>17</v>
      </c>
      <c r="H8" s="75" t="s">
        <v>2272</v>
      </c>
      <c r="I8" s="75" t="s">
        <v>2273</v>
      </c>
      <c r="J8" s="38" t="s">
        <v>24</v>
      </c>
      <c r="K8" s="38" t="s">
        <v>18</v>
      </c>
      <c r="L8" s="38" t="s">
        <v>19</v>
      </c>
    </row>
    <row r="9" spans="1:12" s="154" customFormat="1">
      <c r="A9" s="229">
        <v>56101</v>
      </c>
      <c r="B9" s="156" t="s">
        <v>2087</v>
      </c>
      <c r="C9" s="149" t="s">
        <v>21</v>
      </c>
      <c r="D9" s="156" t="s">
        <v>2266</v>
      </c>
      <c r="E9" s="156" t="s">
        <v>2088</v>
      </c>
      <c r="F9" s="157">
        <v>3824.37</v>
      </c>
      <c r="G9" s="151">
        <f t="shared" ref="G9" si="0">F9*0.3</f>
        <v>1147.3109999999999</v>
      </c>
      <c r="H9" s="152">
        <v>10</v>
      </c>
      <c r="I9" s="152">
        <v>10</v>
      </c>
      <c r="J9" s="151">
        <f t="shared" ref="J9:J10" si="1">(F9-G9)/H9</f>
        <v>267.70590000000004</v>
      </c>
      <c r="K9" s="151">
        <f t="shared" ref="K9:K10" si="2">J9*I9</f>
        <v>2677.0590000000002</v>
      </c>
      <c r="L9" s="153">
        <f t="shared" ref="L9" si="3">F9-K9</f>
        <v>1147.3109999999997</v>
      </c>
    </row>
    <row r="10" spans="1:12" s="154" customFormat="1">
      <c r="A10" s="229">
        <v>56101</v>
      </c>
      <c r="B10" s="156" t="s">
        <v>2089</v>
      </c>
      <c r="C10" s="149" t="s">
        <v>21</v>
      </c>
      <c r="D10" s="158">
        <v>35128</v>
      </c>
      <c r="E10" s="156" t="s">
        <v>2088</v>
      </c>
      <c r="F10" s="157">
        <v>119500</v>
      </c>
      <c r="G10" s="151">
        <f t="shared" ref="G10" si="4">F10*0.3</f>
        <v>35850</v>
      </c>
      <c r="H10" s="152">
        <v>10</v>
      </c>
      <c r="I10" s="152">
        <v>10</v>
      </c>
      <c r="J10" s="151">
        <f t="shared" si="1"/>
        <v>8365</v>
      </c>
      <c r="K10" s="151">
        <f t="shared" si="2"/>
        <v>83650</v>
      </c>
      <c r="L10" s="153">
        <f t="shared" ref="L10" si="5">F10-K10</f>
        <v>35850</v>
      </c>
    </row>
    <row r="11" spans="1:12">
      <c r="A11" s="42"/>
      <c r="B11" s="21"/>
      <c r="C11" s="21"/>
      <c r="D11" s="26"/>
      <c r="E11" s="4"/>
      <c r="F11" s="62"/>
      <c r="G11" s="53" t="s">
        <v>24</v>
      </c>
      <c r="H11" s="54" t="s">
        <v>24</v>
      </c>
      <c r="I11" s="54" t="s">
        <v>24</v>
      </c>
      <c r="J11" s="53" t="s">
        <v>24</v>
      </c>
      <c r="K11" s="53" t="s">
        <v>24</v>
      </c>
      <c r="L11" s="63"/>
    </row>
    <row r="12" spans="1:12">
      <c r="A12" s="60"/>
      <c r="B12" s="60"/>
      <c r="C12" s="60"/>
      <c r="D12" s="60"/>
      <c r="E12" s="95" t="s">
        <v>2284</v>
      </c>
      <c r="F12" s="96">
        <f>SUM(F9:F11)</f>
        <v>123324.37</v>
      </c>
      <c r="G12" s="56">
        <f>SUM(G9:G11)</f>
        <v>36997.311000000002</v>
      </c>
      <c r="H12" s="61"/>
      <c r="I12" s="61"/>
      <c r="J12" s="61"/>
      <c r="K12" s="56">
        <f>SUM(K9:K11)</f>
        <v>86327.058999999994</v>
      </c>
      <c r="L12" s="56">
        <f>SUM(L9:L11)</f>
        <v>36997.311000000002</v>
      </c>
    </row>
  </sheetData>
  <mergeCells count="4">
    <mergeCell ref="A2:L2"/>
    <mergeCell ref="A3:L3"/>
    <mergeCell ref="A6:L6"/>
    <mergeCell ref="A5:L5"/>
  </mergeCells>
  <pageMargins left="0.7" right="0.7" top="0.75" bottom="0.75" header="0.3" footer="0.3"/>
  <pageSetup paperSize="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104"/>
  <sheetViews>
    <sheetView topLeftCell="A68" zoomScaleNormal="100" workbookViewId="0">
      <selection activeCell="N7" sqref="N7"/>
    </sheetView>
  </sheetViews>
  <sheetFormatPr baseColWidth="10" defaultRowHeight="15"/>
  <cols>
    <col min="1" max="1" width="7.7109375" customWidth="1"/>
    <col min="2" max="2" width="10.42578125" customWidth="1"/>
    <col min="3" max="3" width="12.7109375" customWidth="1"/>
    <col min="4" max="4" width="17.28515625" customWidth="1"/>
    <col min="5" max="5" width="20.28515625" customWidth="1"/>
    <col min="6" max="6" width="12.7109375" customWidth="1"/>
    <col min="7" max="7" width="12.140625" customWidth="1"/>
    <col min="8" max="9" width="7" customWidth="1"/>
    <col min="10" max="10" width="13.140625" customWidth="1"/>
    <col min="11" max="11" width="13.28515625" customWidth="1"/>
    <col min="12" max="12" width="13.7109375" customWidth="1"/>
  </cols>
  <sheetData>
    <row r="1" spans="1:12" ht="15.75" thickBot="1"/>
    <row r="2" spans="1:12" ht="22.5" customHeight="1">
      <c r="A2" s="325" t="s">
        <v>0</v>
      </c>
      <c r="B2" s="326"/>
      <c r="C2" s="326"/>
      <c r="D2" s="326"/>
      <c r="E2" s="326"/>
      <c r="F2" s="326"/>
      <c r="G2" s="326"/>
      <c r="H2" s="326"/>
      <c r="I2" s="326"/>
      <c r="J2" s="326"/>
      <c r="K2" s="326"/>
      <c r="L2" s="350"/>
    </row>
    <row r="3" spans="1:12" ht="21" customHeight="1">
      <c r="A3" s="351">
        <f>F102</f>
        <v>21112646.940000001</v>
      </c>
      <c r="B3" s="352"/>
      <c r="C3" s="352"/>
      <c r="D3" s="352"/>
      <c r="E3" s="352"/>
      <c r="F3" s="352"/>
      <c r="G3" s="352"/>
      <c r="H3" s="352"/>
      <c r="I3" s="352"/>
      <c r="J3" s="352"/>
      <c r="K3" s="352"/>
      <c r="L3" s="353"/>
    </row>
    <row r="4" spans="1:12" ht="21" customHeight="1" thickBot="1">
      <c r="A4" s="283"/>
      <c r="B4" s="282"/>
      <c r="C4" s="282"/>
      <c r="D4" s="282"/>
      <c r="E4" s="282"/>
      <c r="F4" s="282"/>
      <c r="G4" s="282"/>
      <c r="H4" s="282"/>
      <c r="I4" s="282"/>
      <c r="J4" s="282"/>
      <c r="K4" s="282"/>
      <c r="L4" s="284"/>
    </row>
    <row r="5" spans="1:12" s="126" customFormat="1" ht="15.75" customHeight="1">
      <c r="A5" s="347" t="s">
        <v>2341</v>
      </c>
      <c r="B5" s="348"/>
      <c r="C5" s="348"/>
      <c r="D5" s="348"/>
      <c r="E5" s="348"/>
      <c r="F5" s="348"/>
      <c r="G5" s="348"/>
      <c r="H5" s="348"/>
      <c r="I5" s="348"/>
      <c r="J5" s="348"/>
      <c r="K5" s="348"/>
      <c r="L5" s="349"/>
    </row>
    <row r="6" spans="1:12" s="126" customFormat="1" ht="15.75" customHeight="1" thickBot="1">
      <c r="A6" s="354" t="s">
        <v>2343</v>
      </c>
      <c r="B6" s="355"/>
      <c r="C6" s="355"/>
      <c r="D6" s="355"/>
      <c r="E6" s="355"/>
      <c r="F6" s="355"/>
      <c r="G6" s="355"/>
      <c r="H6" s="355"/>
      <c r="I6" s="355"/>
      <c r="J6" s="355"/>
      <c r="K6" s="355"/>
      <c r="L6" s="356"/>
    </row>
    <row r="7" spans="1:12" ht="72" customHeight="1">
      <c r="A7" s="37" t="s">
        <v>1</v>
      </c>
      <c r="B7" s="37" t="s">
        <v>2</v>
      </c>
      <c r="C7" s="37" t="s">
        <v>3</v>
      </c>
      <c r="D7" s="37" t="s">
        <v>4</v>
      </c>
      <c r="E7" s="37" t="s">
        <v>5</v>
      </c>
      <c r="F7" s="37" t="s">
        <v>6</v>
      </c>
      <c r="G7" s="37" t="s">
        <v>7</v>
      </c>
      <c r="H7" s="37" t="s">
        <v>8</v>
      </c>
      <c r="I7" s="37" t="s">
        <v>8</v>
      </c>
      <c r="J7" s="37" t="s">
        <v>9</v>
      </c>
      <c r="K7" s="37" t="s">
        <v>2348</v>
      </c>
      <c r="L7" s="37" t="s">
        <v>10</v>
      </c>
    </row>
    <row r="8" spans="1:12" ht="23.25" thickBot="1">
      <c r="A8" s="38" t="s">
        <v>11</v>
      </c>
      <c r="B8" s="39" t="s">
        <v>12</v>
      </c>
      <c r="C8" s="39" t="s">
        <v>13</v>
      </c>
      <c r="D8" s="38" t="s">
        <v>14</v>
      </c>
      <c r="E8" s="38" t="s">
        <v>15</v>
      </c>
      <c r="F8" s="38" t="s">
        <v>16</v>
      </c>
      <c r="G8" s="38" t="s">
        <v>17</v>
      </c>
      <c r="H8" s="75" t="s">
        <v>2272</v>
      </c>
      <c r="I8" s="75" t="s">
        <v>2273</v>
      </c>
      <c r="J8" s="38" t="s">
        <v>24</v>
      </c>
      <c r="K8" s="38" t="s">
        <v>18</v>
      </c>
      <c r="L8" s="38" t="s">
        <v>19</v>
      </c>
    </row>
    <row r="9" spans="1:12">
      <c r="A9" s="42">
        <v>54103</v>
      </c>
      <c r="B9" s="14" t="s">
        <v>2090</v>
      </c>
      <c r="C9" s="21" t="s">
        <v>21</v>
      </c>
      <c r="D9" s="15" t="s">
        <v>2091</v>
      </c>
      <c r="E9" s="13" t="s">
        <v>2092</v>
      </c>
      <c r="F9" s="32">
        <v>6053.73</v>
      </c>
      <c r="G9" s="64">
        <f>F9*0.3</f>
        <v>1816.1189999999999</v>
      </c>
      <c r="H9" s="55">
        <v>5</v>
      </c>
      <c r="I9" s="55">
        <v>5</v>
      </c>
      <c r="J9" s="59">
        <f>(F9-G9)/H9</f>
        <v>847.5222</v>
      </c>
      <c r="K9" s="65">
        <f>J9*I9</f>
        <v>4237.6109999999999</v>
      </c>
      <c r="L9" s="32">
        <f>F9-K9</f>
        <v>1816.1189999999997</v>
      </c>
    </row>
    <row r="10" spans="1:12">
      <c r="A10" s="42">
        <v>54103</v>
      </c>
      <c r="B10" s="14" t="s">
        <v>2093</v>
      </c>
      <c r="C10" s="21" t="s">
        <v>21</v>
      </c>
      <c r="D10" s="15" t="s">
        <v>2094</v>
      </c>
      <c r="E10" s="13" t="s">
        <v>2092</v>
      </c>
      <c r="F10" s="33">
        <v>253041.92000000001</v>
      </c>
      <c r="G10" s="58">
        <f>F10*0.3</f>
        <v>75912.576000000001</v>
      </c>
      <c r="H10" s="57">
        <v>5</v>
      </c>
      <c r="I10" s="55">
        <v>5</v>
      </c>
      <c r="J10" s="59">
        <f t="shared" ref="J10:J69" si="0">(F10-G10)/H10</f>
        <v>35425.868800000004</v>
      </c>
      <c r="K10" s="65">
        <f t="shared" ref="K10:K69" si="1">J10*I10</f>
        <v>177129.34400000001</v>
      </c>
      <c r="L10" s="32">
        <f t="shared" ref="L10:L69" si="2">F10-K10</f>
        <v>75912.576000000001</v>
      </c>
    </row>
    <row r="11" spans="1:12">
      <c r="A11" s="42">
        <v>54103</v>
      </c>
      <c r="B11" s="14" t="s">
        <v>2095</v>
      </c>
      <c r="C11" s="21" t="s">
        <v>21</v>
      </c>
      <c r="D11" s="15" t="s">
        <v>2096</v>
      </c>
      <c r="E11" s="13" t="s">
        <v>2092</v>
      </c>
      <c r="F11" s="33">
        <v>621487.17000000004</v>
      </c>
      <c r="G11" s="58">
        <f t="shared" ref="G11:G69" si="3">F11*0.3</f>
        <v>186446.15100000001</v>
      </c>
      <c r="H11" s="57">
        <v>5</v>
      </c>
      <c r="I11" s="55">
        <v>5</v>
      </c>
      <c r="J11" s="59">
        <f t="shared" si="0"/>
        <v>87008.203800000003</v>
      </c>
      <c r="K11" s="65">
        <f t="shared" si="1"/>
        <v>435041.01900000003</v>
      </c>
      <c r="L11" s="32">
        <f t="shared" si="2"/>
        <v>186446.15100000001</v>
      </c>
    </row>
    <row r="12" spans="1:12">
      <c r="A12" s="42">
        <v>54103</v>
      </c>
      <c r="B12" s="14" t="s">
        <v>2097</v>
      </c>
      <c r="C12" s="21" t="s">
        <v>21</v>
      </c>
      <c r="D12" s="15" t="s">
        <v>2096</v>
      </c>
      <c r="E12" s="13" t="s">
        <v>2092</v>
      </c>
      <c r="F12" s="33">
        <v>621487.17000000004</v>
      </c>
      <c r="G12" s="58">
        <f t="shared" si="3"/>
        <v>186446.15100000001</v>
      </c>
      <c r="H12" s="57">
        <v>5</v>
      </c>
      <c r="I12" s="55">
        <v>5</v>
      </c>
      <c r="J12" s="59">
        <f t="shared" si="0"/>
        <v>87008.203800000003</v>
      </c>
      <c r="K12" s="65">
        <f t="shared" si="1"/>
        <v>435041.01900000003</v>
      </c>
      <c r="L12" s="32">
        <f t="shared" si="2"/>
        <v>186446.15100000001</v>
      </c>
    </row>
    <row r="13" spans="1:12">
      <c r="A13" s="42">
        <v>54103</v>
      </c>
      <c r="B13" s="14" t="s">
        <v>2098</v>
      </c>
      <c r="C13" s="21" t="s">
        <v>21</v>
      </c>
      <c r="D13" s="15" t="s">
        <v>2096</v>
      </c>
      <c r="E13" s="13" t="s">
        <v>2092</v>
      </c>
      <c r="F13" s="33">
        <v>621487.17000000004</v>
      </c>
      <c r="G13" s="58">
        <f t="shared" si="3"/>
        <v>186446.15100000001</v>
      </c>
      <c r="H13" s="57">
        <v>5</v>
      </c>
      <c r="I13" s="55">
        <v>5</v>
      </c>
      <c r="J13" s="59">
        <f t="shared" si="0"/>
        <v>87008.203800000003</v>
      </c>
      <c r="K13" s="65">
        <f t="shared" si="1"/>
        <v>435041.01900000003</v>
      </c>
      <c r="L13" s="32">
        <f t="shared" si="2"/>
        <v>186446.15100000001</v>
      </c>
    </row>
    <row r="14" spans="1:12">
      <c r="A14" s="42">
        <v>54103</v>
      </c>
      <c r="B14" s="14" t="s">
        <v>2099</v>
      </c>
      <c r="C14" s="21" t="s">
        <v>21</v>
      </c>
      <c r="D14" s="15" t="s">
        <v>2096</v>
      </c>
      <c r="E14" s="13" t="s">
        <v>2092</v>
      </c>
      <c r="F14" s="33">
        <v>621487.17000000004</v>
      </c>
      <c r="G14" s="58">
        <f t="shared" si="3"/>
        <v>186446.15100000001</v>
      </c>
      <c r="H14" s="57">
        <v>5</v>
      </c>
      <c r="I14" s="55">
        <v>5</v>
      </c>
      <c r="J14" s="59">
        <f t="shared" si="0"/>
        <v>87008.203800000003</v>
      </c>
      <c r="K14" s="65">
        <f t="shared" si="1"/>
        <v>435041.01900000003</v>
      </c>
      <c r="L14" s="32">
        <f t="shared" si="2"/>
        <v>186446.15100000001</v>
      </c>
    </row>
    <row r="15" spans="1:12">
      <c r="A15" s="42">
        <v>54103</v>
      </c>
      <c r="B15" s="14" t="s">
        <v>2100</v>
      </c>
      <c r="C15" s="21" t="s">
        <v>21</v>
      </c>
      <c r="D15" s="15" t="s">
        <v>2096</v>
      </c>
      <c r="E15" s="13" t="s">
        <v>2092</v>
      </c>
      <c r="F15" s="33">
        <v>621487.17000000004</v>
      </c>
      <c r="G15" s="58">
        <f t="shared" si="3"/>
        <v>186446.15100000001</v>
      </c>
      <c r="H15" s="57">
        <v>5</v>
      </c>
      <c r="I15" s="55">
        <v>5</v>
      </c>
      <c r="J15" s="59">
        <f t="shared" si="0"/>
        <v>87008.203800000003</v>
      </c>
      <c r="K15" s="65">
        <f t="shared" si="1"/>
        <v>435041.01900000003</v>
      </c>
      <c r="L15" s="32">
        <f t="shared" si="2"/>
        <v>186446.15100000001</v>
      </c>
    </row>
    <row r="16" spans="1:12">
      <c r="A16" s="42">
        <v>54103</v>
      </c>
      <c r="B16" s="14" t="s">
        <v>2101</v>
      </c>
      <c r="C16" s="21" t="s">
        <v>21</v>
      </c>
      <c r="D16" s="15" t="s">
        <v>2096</v>
      </c>
      <c r="E16" s="13" t="s">
        <v>2092</v>
      </c>
      <c r="F16" s="33">
        <v>621487.17000000004</v>
      </c>
      <c r="G16" s="58">
        <f t="shared" si="3"/>
        <v>186446.15100000001</v>
      </c>
      <c r="H16" s="57">
        <v>5</v>
      </c>
      <c r="I16" s="55">
        <v>5</v>
      </c>
      <c r="J16" s="59">
        <f t="shared" si="0"/>
        <v>87008.203800000003</v>
      </c>
      <c r="K16" s="65">
        <f t="shared" si="1"/>
        <v>435041.01900000003</v>
      </c>
      <c r="L16" s="32">
        <f t="shared" si="2"/>
        <v>186446.15100000001</v>
      </c>
    </row>
    <row r="17" spans="1:12">
      <c r="A17" s="42">
        <v>54103</v>
      </c>
      <c r="B17" s="14" t="s">
        <v>2102</v>
      </c>
      <c r="C17" s="21" t="s">
        <v>21</v>
      </c>
      <c r="D17" s="15" t="s">
        <v>2096</v>
      </c>
      <c r="E17" s="13" t="s">
        <v>2092</v>
      </c>
      <c r="F17" s="33">
        <v>621487.17000000004</v>
      </c>
      <c r="G17" s="58">
        <f t="shared" si="3"/>
        <v>186446.15100000001</v>
      </c>
      <c r="H17" s="57">
        <v>5</v>
      </c>
      <c r="I17" s="55">
        <v>5</v>
      </c>
      <c r="J17" s="59">
        <f t="shared" si="0"/>
        <v>87008.203800000003</v>
      </c>
      <c r="K17" s="65">
        <f t="shared" si="1"/>
        <v>435041.01900000003</v>
      </c>
      <c r="L17" s="32">
        <f t="shared" si="2"/>
        <v>186446.15100000001</v>
      </c>
    </row>
    <row r="18" spans="1:12">
      <c r="A18" s="42">
        <v>54103</v>
      </c>
      <c r="B18" s="14" t="s">
        <v>2103</v>
      </c>
      <c r="C18" s="21" t="s">
        <v>21</v>
      </c>
      <c r="D18" s="15" t="s">
        <v>2104</v>
      </c>
      <c r="E18" s="13" t="s">
        <v>2092</v>
      </c>
      <c r="F18" s="33">
        <v>303478.26</v>
      </c>
      <c r="G18" s="58">
        <f t="shared" si="3"/>
        <v>91043.478000000003</v>
      </c>
      <c r="H18" s="57">
        <v>5</v>
      </c>
      <c r="I18" s="55">
        <v>5</v>
      </c>
      <c r="J18" s="59">
        <f t="shared" si="0"/>
        <v>42486.956400000003</v>
      </c>
      <c r="K18" s="65">
        <f t="shared" si="1"/>
        <v>212434.78200000001</v>
      </c>
      <c r="L18" s="32">
        <f t="shared" si="2"/>
        <v>91043.478000000003</v>
      </c>
    </row>
    <row r="19" spans="1:12">
      <c r="A19" s="42">
        <v>54103</v>
      </c>
      <c r="B19" s="14" t="s">
        <v>2105</v>
      </c>
      <c r="C19" s="21" t="s">
        <v>21</v>
      </c>
      <c r="D19" s="15" t="s">
        <v>2104</v>
      </c>
      <c r="E19" s="13" t="s">
        <v>2092</v>
      </c>
      <c r="F19" s="33">
        <v>303478.26</v>
      </c>
      <c r="G19" s="58">
        <f t="shared" si="3"/>
        <v>91043.478000000003</v>
      </c>
      <c r="H19" s="57">
        <v>5</v>
      </c>
      <c r="I19" s="55">
        <v>5</v>
      </c>
      <c r="J19" s="59">
        <f t="shared" si="0"/>
        <v>42486.956400000003</v>
      </c>
      <c r="K19" s="65">
        <f t="shared" si="1"/>
        <v>212434.78200000001</v>
      </c>
      <c r="L19" s="32">
        <f t="shared" si="2"/>
        <v>91043.478000000003</v>
      </c>
    </row>
    <row r="20" spans="1:12">
      <c r="A20" s="42">
        <v>54103</v>
      </c>
      <c r="B20" s="14" t="s">
        <v>2106</v>
      </c>
      <c r="C20" s="21" t="s">
        <v>21</v>
      </c>
      <c r="D20" s="15" t="s">
        <v>2104</v>
      </c>
      <c r="E20" s="13" t="s">
        <v>2092</v>
      </c>
      <c r="F20" s="33">
        <v>303478.26</v>
      </c>
      <c r="G20" s="58">
        <f t="shared" si="3"/>
        <v>91043.478000000003</v>
      </c>
      <c r="H20" s="57">
        <v>5</v>
      </c>
      <c r="I20" s="55">
        <v>5</v>
      </c>
      <c r="J20" s="59">
        <f t="shared" si="0"/>
        <v>42486.956400000003</v>
      </c>
      <c r="K20" s="65">
        <f t="shared" si="1"/>
        <v>212434.78200000001</v>
      </c>
      <c r="L20" s="32">
        <f t="shared" si="2"/>
        <v>91043.478000000003</v>
      </c>
    </row>
    <row r="21" spans="1:12">
      <c r="A21" s="42">
        <v>54103</v>
      </c>
      <c r="B21" s="14" t="s">
        <v>2107</v>
      </c>
      <c r="C21" s="21" t="s">
        <v>21</v>
      </c>
      <c r="D21" s="15" t="s">
        <v>2108</v>
      </c>
      <c r="E21" s="13" t="s">
        <v>2092</v>
      </c>
      <c r="F21" s="33">
        <v>272869.57</v>
      </c>
      <c r="G21" s="58">
        <f t="shared" si="3"/>
        <v>81860.870999999999</v>
      </c>
      <c r="H21" s="57">
        <v>5</v>
      </c>
      <c r="I21" s="55">
        <v>5</v>
      </c>
      <c r="J21" s="59">
        <f t="shared" si="0"/>
        <v>38201.739800000003</v>
      </c>
      <c r="K21" s="65">
        <f t="shared" si="1"/>
        <v>191008.69900000002</v>
      </c>
      <c r="L21" s="32">
        <f t="shared" si="2"/>
        <v>81860.870999999985</v>
      </c>
    </row>
    <row r="22" spans="1:12">
      <c r="A22" s="42">
        <v>54103</v>
      </c>
      <c r="B22" s="14" t="s">
        <v>2109</v>
      </c>
      <c r="C22" s="21" t="s">
        <v>21</v>
      </c>
      <c r="D22" s="15" t="s">
        <v>2110</v>
      </c>
      <c r="E22" s="13" t="s">
        <v>2092</v>
      </c>
      <c r="F22" s="33">
        <v>831773.1</v>
      </c>
      <c r="G22" s="58">
        <f t="shared" si="3"/>
        <v>249531.93</v>
      </c>
      <c r="H22" s="57">
        <v>5</v>
      </c>
      <c r="I22" s="55">
        <v>5</v>
      </c>
      <c r="J22" s="59">
        <f t="shared" si="0"/>
        <v>116448.23399999998</v>
      </c>
      <c r="K22" s="65">
        <f t="shared" si="1"/>
        <v>582241.16999999993</v>
      </c>
      <c r="L22" s="32">
        <f t="shared" si="2"/>
        <v>249531.93000000005</v>
      </c>
    </row>
    <row r="23" spans="1:12">
      <c r="A23" s="42">
        <v>54103</v>
      </c>
      <c r="B23" s="14" t="s">
        <v>2111</v>
      </c>
      <c r="C23" s="21" t="s">
        <v>21</v>
      </c>
      <c r="D23" s="15" t="s">
        <v>2110</v>
      </c>
      <c r="E23" s="13" t="s">
        <v>2092</v>
      </c>
      <c r="F23" s="33">
        <v>831773.1</v>
      </c>
      <c r="G23" s="58">
        <f t="shared" si="3"/>
        <v>249531.93</v>
      </c>
      <c r="H23" s="57">
        <v>5</v>
      </c>
      <c r="I23" s="55">
        <v>5</v>
      </c>
      <c r="J23" s="59">
        <f t="shared" si="0"/>
        <v>116448.23399999998</v>
      </c>
      <c r="K23" s="65">
        <f t="shared" si="1"/>
        <v>582241.16999999993</v>
      </c>
      <c r="L23" s="32">
        <f t="shared" si="2"/>
        <v>249531.93000000005</v>
      </c>
    </row>
    <row r="24" spans="1:12">
      <c r="A24" s="42">
        <v>54103</v>
      </c>
      <c r="B24" s="14" t="s">
        <v>2112</v>
      </c>
      <c r="C24" s="21" t="s">
        <v>21</v>
      </c>
      <c r="D24" s="15" t="s">
        <v>2110</v>
      </c>
      <c r="E24" s="13" t="s">
        <v>2092</v>
      </c>
      <c r="F24" s="33">
        <v>831773.1</v>
      </c>
      <c r="G24" s="58">
        <f t="shared" si="3"/>
        <v>249531.93</v>
      </c>
      <c r="H24" s="57">
        <v>5</v>
      </c>
      <c r="I24" s="55">
        <v>5</v>
      </c>
      <c r="J24" s="59">
        <f t="shared" si="0"/>
        <v>116448.23399999998</v>
      </c>
      <c r="K24" s="65">
        <f t="shared" si="1"/>
        <v>582241.16999999993</v>
      </c>
      <c r="L24" s="32">
        <f t="shared" si="2"/>
        <v>249531.93000000005</v>
      </c>
    </row>
    <row r="25" spans="1:12">
      <c r="A25" s="42">
        <v>54103</v>
      </c>
      <c r="B25" s="14" t="s">
        <v>2113</v>
      </c>
      <c r="C25" s="21" t="s">
        <v>21</v>
      </c>
      <c r="D25" s="15" t="s">
        <v>2110</v>
      </c>
      <c r="E25" s="13" t="s">
        <v>2092</v>
      </c>
      <c r="F25" s="33">
        <v>831773.1</v>
      </c>
      <c r="G25" s="58">
        <f t="shared" si="3"/>
        <v>249531.93</v>
      </c>
      <c r="H25" s="57">
        <v>5</v>
      </c>
      <c r="I25" s="55">
        <v>5</v>
      </c>
      <c r="J25" s="59">
        <f t="shared" si="0"/>
        <v>116448.23399999998</v>
      </c>
      <c r="K25" s="65">
        <f t="shared" si="1"/>
        <v>582241.16999999993</v>
      </c>
      <c r="L25" s="32">
        <f t="shared" si="2"/>
        <v>249531.93000000005</v>
      </c>
    </row>
    <row r="26" spans="1:12">
      <c r="A26" s="42">
        <v>54103</v>
      </c>
      <c r="B26" s="14" t="s">
        <v>2114</v>
      </c>
      <c r="C26" s="21" t="s">
        <v>21</v>
      </c>
      <c r="D26" s="15" t="s">
        <v>2110</v>
      </c>
      <c r="E26" s="13" t="s">
        <v>2092</v>
      </c>
      <c r="F26" s="33">
        <v>831773.1</v>
      </c>
      <c r="G26" s="58">
        <f t="shared" si="3"/>
        <v>249531.93</v>
      </c>
      <c r="H26" s="57">
        <v>5</v>
      </c>
      <c r="I26" s="55">
        <v>5</v>
      </c>
      <c r="J26" s="59">
        <f t="shared" si="0"/>
        <v>116448.23399999998</v>
      </c>
      <c r="K26" s="65">
        <f t="shared" si="1"/>
        <v>582241.16999999993</v>
      </c>
      <c r="L26" s="32">
        <f t="shared" si="2"/>
        <v>249531.93000000005</v>
      </c>
    </row>
    <row r="27" spans="1:12">
      <c r="A27" s="42">
        <v>54103</v>
      </c>
      <c r="B27" s="14" t="s">
        <v>2115</v>
      </c>
      <c r="C27" s="21" t="s">
        <v>21</v>
      </c>
      <c r="D27" s="15" t="s">
        <v>2116</v>
      </c>
      <c r="E27" s="13" t="s">
        <v>2117</v>
      </c>
      <c r="F27" s="33">
        <v>8457.48</v>
      </c>
      <c r="G27" s="58">
        <f t="shared" si="3"/>
        <v>2537.2439999999997</v>
      </c>
      <c r="H27" s="57">
        <v>5</v>
      </c>
      <c r="I27" s="55">
        <v>5</v>
      </c>
      <c r="J27" s="59">
        <f t="shared" si="0"/>
        <v>1184.0472</v>
      </c>
      <c r="K27" s="65">
        <f t="shared" si="1"/>
        <v>5920.2359999999999</v>
      </c>
      <c r="L27" s="32">
        <f t="shared" si="2"/>
        <v>2537.2439999999997</v>
      </c>
    </row>
    <row r="28" spans="1:12">
      <c r="A28" s="42">
        <v>54103</v>
      </c>
      <c r="B28" s="14" t="s">
        <v>2118</v>
      </c>
      <c r="C28" s="21" t="s">
        <v>21</v>
      </c>
      <c r="D28" s="15" t="s">
        <v>2119</v>
      </c>
      <c r="E28" s="13" t="s">
        <v>2117</v>
      </c>
      <c r="F28" s="33">
        <v>4089.07</v>
      </c>
      <c r="G28" s="58">
        <f t="shared" si="3"/>
        <v>1226.721</v>
      </c>
      <c r="H28" s="57">
        <v>5</v>
      </c>
      <c r="I28" s="55">
        <v>5</v>
      </c>
      <c r="J28" s="59">
        <f t="shared" si="0"/>
        <v>572.46980000000008</v>
      </c>
      <c r="K28" s="65">
        <f t="shared" si="1"/>
        <v>2862.3490000000002</v>
      </c>
      <c r="L28" s="32">
        <f t="shared" si="2"/>
        <v>1226.721</v>
      </c>
    </row>
    <row r="29" spans="1:12">
      <c r="A29" s="42">
        <v>54103</v>
      </c>
      <c r="B29" s="14" t="s">
        <v>2120</v>
      </c>
      <c r="C29" s="21" t="s">
        <v>21</v>
      </c>
      <c r="D29" s="15" t="s">
        <v>2121</v>
      </c>
      <c r="E29" s="13" t="s">
        <v>2117</v>
      </c>
      <c r="F29" s="33">
        <v>654400</v>
      </c>
      <c r="G29" s="58">
        <f t="shared" si="3"/>
        <v>196320</v>
      </c>
      <c r="H29" s="57">
        <v>5</v>
      </c>
      <c r="I29" s="55">
        <v>5</v>
      </c>
      <c r="J29" s="59">
        <f t="shared" si="0"/>
        <v>91616</v>
      </c>
      <c r="K29" s="65">
        <f t="shared" si="1"/>
        <v>458080</v>
      </c>
      <c r="L29" s="32">
        <f t="shared" si="2"/>
        <v>196320</v>
      </c>
    </row>
    <row r="30" spans="1:12">
      <c r="A30" s="42">
        <v>54103</v>
      </c>
      <c r="B30" s="14" t="s">
        <v>2122</v>
      </c>
      <c r="C30" s="21" t="s">
        <v>21</v>
      </c>
      <c r="D30" s="15" t="s">
        <v>2121</v>
      </c>
      <c r="E30" s="13" t="s">
        <v>2117</v>
      </c>
      <c r="F30" s="33">
        <v>654400</v>
      </c>
      <c r="G30" s="58">
        <f t="shared" si="3"/>
        <v>196320</v>
      </c>
      <c r="H30" s="57">
        <v>5</v>
      </c>
      <c r="I30" s="55">
        <v>5</v>
      </c>
      <c r="J30" s="59">
        <f t="shared" si="0"/>
        <v>91616</v>
      </c>
      <c r="K30" s="65">
        <f t="shared" si="1"/>
        <v>458080</v>
      </c>
      <c r="L30" s="32">
        <f t="shared" si="2"/>
        <v>196320</v>
      </c>
    </row>
    <row r="31" spans="1:12">
      <c r="A31" s="42">
        <v>54103</v>
      </c>
      <c r="B31" s="14" t="s">
        <v>2123</v>
      </c>
      <c r="C31" s="21" t="s">
        <v>21</v>
      </c>
      <c r="D31" s="15" t="s">
        <v>2121</v>
      </c>
      <c r="E31" s="13" t="s">
        <v>2117</v>
      </c>
      <c r="F31" s="33">
        <v>654400</v>
      </c>
      <c r="G31" s="58">
        <f t="shared" si="3"/>
        <v>196320</v>
      </c>
      <c r="H31" s="57">
        <v>5</v>
      </c>
      <c r="I31" s="55">
        <v>5</v>
      </c>
      <c r="J31" s="59">
        <f t="shared" si="0"/>
        <v>91616</v>
      </c>
      <c r="K31" s="65">
        <f t="shared" si="1"/>
        <v>458080</v>
      </c>
      <c r="L31" s="32">
        <f t="shared" si="2"/>
        <v>196320</v>
      </c>
    </row>
    <row r="32" spans="1:12">
      <c r="A32" s="42">
        <v>54103</v>
      </c>
      <c r="B32" s="14" t="s">
        <v>2124</v>
      </c>
      <c r="C32" s="21" t="s">
        <v>21</v>
      </c>
      <c r="D32" s="15" t="s">
        <v>2121</v>
      </c>
      <c r="E32" s="13" t="s">
        <v>2117</v>
      </c>
      <c r="F32" s="33">
        <v>654400</v>
      </c>
      <c r="G32" s="58">
        <f t="shared" si="3"/>
        <v>196320</v>
      </c>
      <c r="H32" s="57">
        <v>5</v>
      </c>
      <c r="I32" s="55">
        <v>5</v>
      </c>
      <c r="J32" s="59">
        <f t="shared" si="0"/>
        <v>91616</v>
      </c>
      <c r="K32" s="65">
        <f t="shared" si="1"/>
        <v>458080</v>
      </c>
      <c r="L32" s="32">
        <f t="shared" si="2"/>
        <v>196320</v>
      </c>
    </row>
    <row r="33" spans="1:12">
      <c r="A33" s="42">
        <v>54103</v>
      </c>
      <c r="B33" s="14" t="s">
        <v>2125</v>
      </c>
      <c r="C33" s="21" t="s">
        <v>21</v>
      </c>
      <c r="D33" s="15" t="s">
        <v>2110</v>
      </c>
      <c r="E33" s="13" t="s">
        <v>2117</v>
      </c>
      <c r="F33" s="33">
        <v>773048.86</v>
      </c>
      <c r="G33" s="58">
        <f t="shared" si="3"/>
        <v>231914.658</v>
      </c>
      <c r="H33" s="57">
        <v>5</v>
      </c>
      <c r="I33" s="55">
        <v>5</v>
      </c>
      <c r="J33" s="59">
        <f t="shared" si="0"/>
        <v>108226.84040000002</v>
      </c>
      <c r="K33" s="65">
        <f t="shared" si="1"/>
        <v>541134.20200000005</v>
      </c>
      <c r="L33" s="32">
        <f t="shared" si="2"/>
        <v>231914.65799999994</v>
      </c>
    </row>
    <row r="34" spans="1:12">
      <c r="A34" s="42">
        <v>54103</v>
      </c>
      <c r="B34" s="14" t="s">
        <v>2126</v>
      </c>
      <c r="C34" s="21" t="s">
        <v>21</v>
      </c>
      <c r="D34" s="15" t="s">
        <v>2110</v>
      </c>
      <c r="E34" s="13" t="s">
        <v>2117</v>
      </c>
      <c r="F34" s="33">
        <v>773048.86</v>
      </c>
      <c r="G34" s="58">
        <f t="shared" si="3"/>
        <v>231914.658</v>
      </c>
      <c r="H34" s="57">
        <v>5</v>
      </c>
      <c r="I34" s="55">
        <v>5</v>
      </c>
      <c r="J34" s="59">
        <f t="shared" si="0"/>
        <v>108226.84040000002</v>
      </c>
      <c r="K34" s="65">
        <f t="shared" si="1"/>
        <v>541134.20200000005</v>
      </c>
      <c r="L34" s="32">
        <f t="shared" si="2"/>
        <v>231914.65799999994</v>
      </c>
    </row>
    <row r="35" spans="1:12">
      <c r="A35" s="42">
        <v>54103</v>
      </c>
      <c r="B35" s="14" t="s">
        <v>2127</v>
      </c>
      <c r="C35" s="21" t="s">
        <v>21</v>
      </c>
      <c r="D35" s="15" t="s">
        <v>2128</v>
      </c>
      <c r="E35" s="13" t="s">
        <v>2129</v>
      </c>
      <c r="F35" s="33">
        <v>13073.96</v>
      </c>
      <c r="G35" s="58">
        <f t="shared" si="3"/>
        <v>3922.1879999999996</v>
      </c>
      <c r="H35" s="57">
        <v>5</v>
      </c>
      <c r="I35" s="55">
        <v>5</v>
      </c>
      <c r="J35" s="59">
        <f t="shared" si="0"/>
        <v>1830.3543999999997</v>
      </c>
      <c r="K35" s="65">
        <f t="shared" si="1"/>
        <v>9151.771999999999</v>
      </c>
      <c r="L35" s="32">
        <f t="shared" si="2"/>
        <v>3922.1880000000001</v>
      </c>
    </row>
    <row r="36" spans="1:12">
      <c r="A36" s="42">
        <v>54103</v>
      </c>
      <c r="B36" s="14" t="s">
        <v>2312</v>
      </c>
      <c r="C36" s="21" t="s">
        <v>21</v>
      </c>
      <c r="D36" s="13" t="s">
        <v>2130</v>
      </c>
      <c r="E36" s="16" t="s">
        <v>2131</v>
      </c>
      <c r="F36" s="34">
        <v>53000</v>
      </c>
      <c r="G36" s="50">
        <f t="shared" si="3"/>
        <v>15900</v>
      </c>
      <c r="H36" s="51">
        <v>5</v>
      </c>
      <c r="I36" s="48">
        <v>5</v>
      </c>
      <c r="J36" s="49">
        <f t="shared" si="0"/>
        <v>7420</v>
      </c>
      <c r="K36" s="97">
        <f t="shared" si="1"/>
        <v>37100</v>
      </c>
      <c r="L36" s="32">
        <f t="shared" si="2"/>
        <v>15900</v>
      </c>
    </row>
    <row r="37" spans="1:12">
      <c r="A37" s="42">
        <v>54103</v>
      </c>
      <c r="B37" s="14" t="s">
        <v>2132</v>
      </c>
      <c r="C37" s="21" t="s">
        <v>21</v>
      </c>
      <c r="D37" s="15" t="s">
        <v>2133</v>
      </c>
      <c r="E37" s="13" t="s">
        <v>2129</v>
      </c>
      <c r="F37" s="33">
        <v>173915.65</v>
      </c>
      <c r="G37" s="50">
        <f t="shared" si="3"/>
        <v>52174.695</v>
      </c>
      <c r="H37" s="51">
        <v>5</v>
      </c>
      <c r="I37" s="48">
        <v>5</v>
      </c>
      <c r="J37" s="49">
        <f t="shared" si="0"/>
        <v>24348.190999999999</v>
      </c>
      <c r="K37" s="97">
        <f t="shared" si="1"/>
        <v>121740.95499999999</v>
      </c>
      <c r="L37" s="32">
        <f t="shared" si="2"/>
        <v>52174.695000000007</v>
      </c>
    </row>
    <row r="38" spans="1:12">
      <c r="A38" s="42">
        <v>54103</v>
      </c>
      <c r="B38" s="14" t="s">
        <v>2313</v>
      </c>
      <c r="C38" s="21" t="s">
        <v>21</v>
      </c>
      <c r="D38" s="13" t="s">
        <v>2130</v>
      </c>
      <c r="E38" s="16" t="s">
        <v>2131</v>
      </c>
      <c r="F38" s="34">
        <v>53000</v>
      </c>
      <c r="G38" s="50">
        <f t="shared" si="3"/>
        <v>15900</v>
      </c>
      <c r="H38" s="51">
        <v>5</v>
      </c>
      <c r="I38" s="48">
        <v>5</v>
      </c>
      <c r="J38" s="49">
        <f t="shared" si="0"/>
        <v>7420</v>
      </c>
      <c r="K38" s="97">
        <f t="shared" si="1"/>
        <v>37100</v>
      </c>
      <c r="L38" s="32">
        <f t="shared" si="2"/>
        <v>15900</v>
      </c>
    </row>
    <row r="39" spans="1:12">
      <c r="A39" s="42">
        <v>54103</v>
      </c>
      <c r="B39" s="14" t="s">
        <v>2134</v>
      </c>
      <c r="C39" s="21" t="s">
        <v>21</v>
      </c>
      <c r="D39" s="15" t="s">
        <v>2133</v>
      </c>
      <c r="E39" s="13" t="s">
        <v>2129</v>
      </c>
      <c r="F39" s="33">
        <v>173915.65</v>
      </c>
      <c r="G39" s="50">
        <f t="shared" si="3"/>
        <v>52174.695</v>
      </c>
      <c r="H39" s="51">
        <v>5</v>
      </c>
      <c r="I39" s="48">
        <v>5</v>
      </c>
      <c r="J39" s="49">
        <f t="shared" si="0"/>
        <v>24348.190999999999</v>
      </c>
      <c r="K39" s="97">
        <f t="shared" si="1"/>
        <v>121740.95499999999</v>
      </c>
      <c r="L39" s="32">
        <f t="shared" si="2"/>
        <v>52174.695000000007</v>
      </c>
    </row>
    <row r="40" spans="1:12">
      <c r="A40" s="42">
        <v>54103</v>
      </c>
      <c r="B40" s="14" t="s">
        <v>2314</v>
      </c>
      <c r="C40" s="21" t="s">
        <v>21</v>
      </c>
      <c r="D40" s="125" t="s">
        <v>2130</v>
      </c>
      <c r="E40" s="16" t="s">
        <v>2131</v>
      </c>
      <c r="F40" s="34">
        <v>53000</v>
      </c>
      <c r="G40" s="50">
        <f t="shared" si="3"/>
        <v>15900</v>
      </c>
      <c r="H40" s="51">
        <v>5</v>
      </c>
      <c r="I40" s="48">
        <v>5</v>
      </c>
      <c r="J40" s="49">
        <f t="shared" si="0"/>
        <v>7420</v>
      </c>
      <c r="K40" s="97">
        <f t="shared" si="1"/>
        <v>37100</v>
      </c>
      <c r="L40" s="32">
        <f t="shared" si="2"/>
        <v>15900</v>
      </c>
    </row>
    <row r="41" spans="1:12">
      <c r="A41" s="42">
        <v>54103</v>
      </c>
      <c r="B41" s="14" t="s">
        <v>2135</v>
      </c>
      <c r="C41" s="21" t="s">
        <v>21</v>
      </c>
      <c r="D41" s="15" t="s">
        <v>2133</v>
      </c>
      <c r="E41" s="13" t="s">
        <v>2129</v>
      </c>
      <c r="F41" s="33">
        <v>173915.65</v>
      </c>
      <c r="G41" s="58">
        <f t="shared" si="3"/>
        <v>52174.695</v>
      </c>
      <c r="H41" s="57">
        <v>5</v>
      </c>
      <c r="I41" s="55">
        <v>5</v>
      </c>
      <c r="J41" s="59">
        <f t="shared" si="0"/>
        <v>24348.190999999999</v>
      </c>
      <c r="K41" s="65">
        <f t="shared" si="1"/>
        <v>121740.95499999999</v>
      </c>
      <c r="L41" s="32">
        <f t="shared" si="2"/>
        <v>52174.695000000007</v>
      </c>
    </row>
    <row r="42" spans="1:12">
      <c r="A42" s="42">
        <v>54103</v>
      </c>
      <c r="B42" s="14" t="s">
        <v>2136</v>
      </c>
      <c r="C42" s="21" t="s">
        <v>21</v>
      </c>
      <c r="D42" s="15" t="s">
        <v>2137</v>
      </c>
      <c r="E42" s="13" t="s">
        <v>2129</v>
      </c>
      <c r="F42" s="34">
        <v>321739.13</v>
      </c>
      <c r="G42" s="58">
        <f t="shared" si="3"/>
        <v>96521.739000000001</v>
      </c>
      <c r="H42" s="57">
        <v>5</v>
      </c>
      <c r="I42" s="55">
        <v>5</v>
      </c>
      <c r="J42" s="59">
        <f t="shared" si="0"/>
        <v>45043.478199999998</v>
      </c>
      <c r="K42" s="65">
        <f t="shared" si="1"/>
        <v>225217.391</v>
      </c>
      <c r="L42" s="32">
        <f t="shared" si="2"/>
        <v>96521.739000000001</v>
      </c>
    </row>
    <row r="43" spans="1:12">
      <c r="A43" s="42">
        <v>54103</v>
      </c>
      <c r="B43" s="14" t="s">
        <v>2138</v>
      </c>
      <c r="C43" s="21" t="s">
        <v>21</v>
      </c>
      <c r="D43" s="15" t="s">
        <v>2137</v>
      </c>
      <c r="E43" s="13" t="s">
        <v>2129</v>
      </c>
      <c r="F43" s="34">
        <v>321739.13</v>
      </c>
      <c r="G43" s="58">
        <f t="shared" si="3"/>
        <v>96521.739000000001</v>
      </c>
      <c r="H43" s="57">
        <v>5</v>
      </c>
      <c r="I43" s="55">
        <v>5</v>
      </c>
      <c r="J43" s="59">
        <f t="shared" si="0"/>
        <v>45043.478199999998</v>
      </c>
      <c r="K43" s="65">
        <f t="shared" si="1"/>
        <v>225217.391</v>
      </c>
      <c r="L43" s="32">
        <f t="shared" si="2"/>
        <v>96521.739000000001</v>
      </c>
    </row>
    <row r="44" spans="1:12">
      <c r="A44" s="42">
        <v>54103</v>
      </c>
      <c r="B44" s="14" t="s">
        <v>2139</v>
      </c>
      <c r="C44" s="21" t="s">
        <v>21</v>
      </c>
      <c r="D44" s="15" t="s">
        <v>2137</v>
      </c>
      <c r="E44" s="13" t="s">
        <v>2129</v>
      </c>
      <c r="F44" s="34">
        <v>321739.13</v>
      </c>
      <c r="G44" s="58">
        <f t="shared" si="3"/>
        <v>96521.739000000001</v>
      </c>
      <c r="H44" s="57">
        <v>5</v>
      </c>
      <c r="I44" s="55">
        <v>5</v>
      </c>
      <c r="J44" s="59">
        <f t="shared" si="0"/>
        <v>45043.478199999998</v>
      </c>
      <c r="K44" s="65">
        <f t="shared" si="1"/>
        <v>225217.391</v>
      </c>
      <c r="L44" s="32">
        <f t="shared" si="2"/>
        <v>96521.739000000001</v>
      </c>
    </row>
    <row r="45" spans="1:12">
      <c r="A45" s="42">
        <v>54103</v>
      </c>
      <c r="B45" s="14" t="s">
        <v>2140</v>
      </c>
      <c r="C45" s="21" t="s">
        <v>21</v>
      </c>
      <c r="D45" s="15" t="s">
        <v>2141</v>
      </c>
      <c r="E45" s="13" t="s">
        <v>2142</v>
      </c>
      <c r="F45" s="33">
        <v>4400</v>
      </c>
      <c r="G45" s="58">
        <f t="shared" si="3"/>
        <v>1320</v>
      </c>
      <c r="H45" s="57">
        <v>5</v>
      </c>
      <c r="I45" s="55">
        <v>5</v>
      </c>
      <c r="J45" s="59">
        <f t="shared" si="0"/>
        <v>616</v>
      </c>
      <c r="K45" s="65">
        <f t="shared" si="1"/>
        <v>3080</v>
      </c>
      <c r="L45" s="32">
        <f t="shared" si="2"/>
        <v>1320</v>
      </c>
    </row>
    <row r="46" spans="1:12">
      <c r="A46" s="42">
        <v>54103</v>
      </c>
      <c r="B46" s="14" t="s">
        <v>2143</v>
      </c>
      <c r="C46" s="21" t="s">
        <v>21</v>
      </c>
      <c r="D46" s="15" t="s">
        <v>2104</v>
      </c>
      <c r="E46" s="13" t="s">
        <v>2142</v>
      </c>
      <c r="F46" s="33">
        <v>286956.52</v>
      </c>
      <c r="G46" s="58">
        <f t="shared" si="3"/>
        <v>86086.956000000006</v>
      </c>
      <c r="H46" s="57">
        <v>5</v>
      </c>
      <c r="I46" s="55">
        <v>5</v>
      </c>
      <c r="J46" s="59">
        <f t="shared" si="0"/>
        <v>40173.912800000006</v>
      </c>
      <c r="K46" s="65">
        <f t="shared" si="1"/>
        <v>200869.56400000001</v>
      </c>
      <c r="L46" s="32">
        <f t="shared" si="2"/>
        <v>86086.956000000006</v>
      </c>
    </row>
    <row r="47" spans="1:12">
      <c r="A47" s="42">
        <v>54103</v>
      </c>
      <c r="B47" s="14" t="s">
        <v>2144</v>
      </c>
      <c r="C47" s="21" t="s">
        <v>21</v>
      </c>
      <c r="D47" s="15" t="s">
        <v>2104</v>
      </c>
      <c r="E47" s="13" t="s">
        <v>2142</v>
      </c>
      <c r="F47" s="33">
        <v>286956.52</v>
      </c>
      <c r="G47" s="58">
        <f t="shared" si="3"/>
        <v>86086.956000000006</v>
      </c>
      <c r="H47" s="57">
        <v>5</v>
      </c>
      <c r="I47" s="55">
        <v>5</v>
      </c>
      <c r="J47" s="59">
        <f t="shared" si="0"/>
        <v>40173.912800000006</v>
      </c>
      <c r="K47" s="65">
        <f t="shared" si="1"/>
        <v>200869.56400000001</v>
      </c>
      <c r="L47" s="32">
        <f t="shared" si="2"/>
        <v>86086.956000000006</v>
      </c>
    </row>
    <row r="48" spans="1:12">
      <c r="A48" s="42">
        <v>54103</v>
      </c>
      <c r="B48" s="14" t="s">
        <v>2145</v>
      </c>
      <c r="C48" s="21" t="s">
        <v>21</v>
      </c>
      <c r="D48" s="15" t="s">
        <v>2121</v>
      </c>
      <c r="E48" s="13" t="s">
        <v>2146</v>
      </c>
      <c r="F48" s="33">
        <v>142500</v>
      </c>
      <c r="G48" s="58">
        <f t="shared" si="3"/>
        <v>42750</v>
      </c>
      <c r="H48" s="57">
        <v>5</v>
      </c>
      <c r="I48" s="55">
        <v>5</v>
      </c>
      <c r="J48" s="59">
        <f t="shared" si="0"/>
        <v>19950</v>
      </c>
      <c r="K48" s="65">
        <f t="shared" si="1"/>
        <v>99750</v>
      </c>
      <c r="L48" s="32">
        <f t="shared" si="2"/>
        <v>42750</v>
      </c>
    </row>
    <row r="49" spans="1:12">
      <c r="A49" s="42">
        <v>54103</v>
      </c>
      <c r="B49" s="14" t="s">
        <v>2147</v>
      </c>
      <c r="C49" s="21" t="s">
        <v>21</v>
      </c>
      <c r="D49" s="15" t="s">
        <v>2121</v>
      </c>
      <c r="E49" s="13" t="s">
        <v>2146</v>
      </c>
      <c r="F49" s="33">
        <v>142500</v>
      </c>
      <c r="G49" s="58">
        <f t="shared" si="3"/>
        <v>42750</v>
      </c>
      <c r="H49" s="57">
        <v>5</v>
      </c>
      <c r="I49" s="55">
        <v>5</v>
      </c>
      <c r="J49" s="59">
        <f t="shared" si="0"/>
        <v>19950</v>
      </c>
      <c r="K49" s="65">
        <f t="shared" si="1"/>
        <v>99750</v>
      </c>
      <c r="L49" s="32">
        <f t="shared" si="2"/>
        <v>42750</v>
      </c>
    </row>
    <row r="50" spans="1:12">
      <c r="A50" s="42">
        <v>54103</v>
      </c>
      <c r="B50" s="14" t="s">
        <v>2148</v>
      </c>
      <c r="C50" s="21" t="s">
        <v>21</v>
      </c>
      <c r="D50" s="15" t="s">
        <v>2121</v>
      </c>
      <c r="E50" s="13" t="s">
        <v>2146</v>
      </c>
      <c r="F50" s="33">
        <v>142500</v>
      </c>
      <c r="G50" s="58">
        <f t="shared" si="3"/>
        <v>42750</v>
      </c>
      <c r="H50" s="57">
        <v>5</v>
      </c>
      <c r="I50" s="55">
        <v>5</v>
      </c>
      <c r="J50" s="59">
        <f t="shared" si="0"/>
        <v>19950</v>
      </c>
      <c r="K50" s="65">
        <f t="shared" si="1"/>
        <v>99750</v>
      </c>
      <c r="L50" s="32">
        <f t="shared" si="2"/>
        <v>42750</v>
      </c>
    </row>
    <row r="51" spans="1:12">
      <c r="A51" s="42">
        <v>54103</v>
      </c>
      <c r="B51" s="14" t="s">
        <v>2149</v>
      </c>
      <c r="C51" s="21" t="s">
        <v>21</v>
      </c>
      <c r="D51" s="15" t="s">
        <v>2121</v>
      </c>
      <c r="E51" s="13" t="s">
        <v>2146</v>
      </c>
      <c r="F51" s="33">
        <v>142500</v>
      </c>
      <c r="G51" s="58">
        <f t="shared" si="3"/>
        <v>42750</v>
      </c>
      <c r="H51" s="57">
        <v>5</v>
      </c>
      <c r="I51" s="55">
        <v>5</v>
      </c>
      <c r="J51" s="59">
        <f t="shared" si="0"/>
        <v>19950</v>
      </c>
      <c r="K51" s="65">
        <f t="shared" si="1"/>
        <v>99750</v>
      </c>
      <c r="L51" s="32">
        <f t="shared" si="2"/>
        <v>42750</v>
      </c>
    </row>
    <row r="52" spans="1:12">
      <c r="A52" s="42">
        <v>54103</v>
      </c>
      <c r="B52" s="14" t="s">
        <v>2150</v>
      </c>
      <c r="C52" s="21" t="s">
        <v>21</v>
      </c>
      <c r="D52" s="15" t="s">
        <v>2121</v>
      </c>
      <c r="E52" s="13" t="s">
        <v>2146</v>
      </c>
      <c r="F52" s="33">
        <v>142500</v>
      </c>
      <c r="G52" s="58">
        <f t="shared" si="3"/>
        <v>42750</v>
      </c>
      <c r="H52" s="57">
        <v>5</v>
      </c>
      <c r="I52" s="55">
        <v>5</v>
      </c>
      <c r="J52" s="59">
        <f t="shared" si="0"/>
        <v>19950</v>
      </c>
      <c r="K52" s="65">
        <f t="shared" si="1"/>
        <v>99750</v>
      </c>
      <c r="L52" s="32">
        <f t="shared" si="2"/>
        <v>42750</v>
      </c>
    </row>
    <row r="53" spans="1:12">
      <c r="A53" s="42">
        <v>54103</v>
      </c>
      <c r="B53" s="14" t="s">
        <v>2151</v>
      </c>
      <c r="C53" s="21" t="s">
        <v>21</v>
      </c>
      <c r="D53" s="15" t="s">
        <v>2121</v>
      </c>
      <c r="E53" s="13" t="s">
        <v>2146</v>
      </c>
      <c r="F53" s="33">
        <v>142500</v>
      </c>
      <c r="G53" s="58">
        <f t="shared" si="3"/>
        <v>42750</v>
      </c>
      <c r="H53" s="57">
        <v>5</v>
      </c>
      <c r="I53" s="55">
        <v>5</v>
      </c>
      <c r="J53" s="59">
        <f t="shared" si="0"/>
        <v>19950</v>
      </c>
      <c r="K53" s="65">
        <f t="shared" si="1"/>
        <v>99750</v>
      </c>
      <c r="L53" s="32">
        <f t="shared" si="2"/>
        <v>42750</v>
      </c>
    </row>
    <row r="54" spans="1:12">
      <c r="A54" s="42">
        <v>54103</v>
      </c>
      <c r="B54" s="14" t="s">
        <v>2152</v>
      </c>
      <c r="C54" s="21" t="s">
        <v>21</v>
      </c>
      <c r="D54" s="15" t="s">
        <v>2121</v>
      </c>
      <c r="E54" s="13" t="s">
        <v>2146</v>
      </c>
      <c r="F54" s="33">
        <v>142500</v>
      </c>
      <c r="G54" s="58">
        <f t="shared" si="3"/>
        <v>42750</v>
      </c>
      <c r="H54" s="57">
        <v>5</v>
      </c>
      <c r="I54" s="55">
        <v>5</v>
      </c>
      <c r="J54" s="59">
        <f t="shared" si="0"/>
        <v>19950</v>
      </c>
      <c r="K54" s="65">
        <f t="shared" si="1"/>
        <v>99750</v>
      </c>
      <c r="L54" s="32">
        <f t="shared" si="2"/>
        <v>42750</v>
      </c>
    </row>
    <row r="55" spans="1:12">
      <c r="A55" s="42">
        <v>54103</v>
      </c>
      <c r="B55" s="14" t="s">
        <v>2153</v>
      </c>
      <c r="C55" s="21" t="s">
        <v>21</v>
      </c>
      <c r="D55" s="15" t="s">
        <v>2121</v>
      </c>
      <c r="E55" s="13" t="s">
        <v>2146</v>
      </c>
      <c r="F55" s="33">
        <v>163875</v>
      </c>
      <c r="G55" s="58">
        <f t="shared" si="3"/>
        <v>49162.5</v>
      </c>
      <c r="H55" s="57">
        <v>5</v>
      </c>
      <c r="I55" s="55">
        <v>5</v>
      </c>
      <c r="J55" s="59">
        <f t="shared" si="0"/>
        <v>22942.5</v>
      </c>
      <c r="K55" s="65">
        <f t="shared" si="1"/>
        <v>114712.5</v>
      </c>
      <c r="L55" s="32">
        <f t="shared" si="2"/>
        <v>49162.5</v>
      </c>
    </row>
    <row r="56" spans="1:12">
      <c r="A56" s="42">
        <v>54103</v>
      </c>
      <c r="B56" s="14" t="s">
        <v>2154</v>
      </c>
      <c r="C56" s="21" t="s">
        <v>21</v>
      </c>
      <c r="D56" s="15" t="s">
        <v>2155</v>
      </c>
      <c r="E56" s="13" t="s">
        <v>2146</v>
      </c>
      <c r="F56" s="33">
        <v>200928</v>
      </c>
      <c r="G56" s="58">
        <f t="shared" si="3"/>
        <v>60278.399999999994</v>
      </c>
      <c r="H56" s="57">
        <v>5</v>
      </c>
      <c r="I56" s="55">
        <v>5</v>
      </c>
      <c r="J56" s="59">
        <f t="shared" si="0"/>
        <v>28129.920000000002</v>
      </c>
      <c r="K56" s="65">
        <f t="shared" si="1"/>
        <v>140649.60000000001</v>
      </c>
      <c r="L56" s="32">
        <f t="shared" si="2"/>
        <v>60278.399999999994</v>
      </c>
    </row>
    <row r="57" spans="1:12">
      <c r="A57" s="42">
        <v>54103</v>
      </c>
      <c r="B57" s="14" t="s">
        <v>2156</v>
      </c>
      <c r="C57" s="21" t="s">
        <v>21</v>
      </c>
      <c r="D57" s="15" t="s">
        <v>2155</v>
      </c>
      <c r="E57" s="13" t="s">
        <v>2146</v>
      </c>
      <c r="F57" s="33">
        <v>200928</v>
      </c>
      <c r="G57" s="58">
        <f t="shared" si="3"/>
        <v>60278.399999999994</v>
      </c>
      <c r="H57" s="57">
        <v>5</v>
      </c>
      <c r="I57" s="55">
        <v>5</v>
      </c>
      <c r="J57" s="59">
        <f t="shared" si="0"/>
        <v>28129.920000000002</v>
      </c>
      <c r="K57" s="65">
        <f t="shared" si="1"/>
        <v>140649.60000000001</v>
      </c>
      <c r="L57" s="32">
        <f t="shared" si="2"/>
        <v>60278.399999999994</v>
      </c>
    </row>
    <row r="58" spans="1:12">
      <c r="A58" s="42">
        <v>54103</v>
      </c>
      <c r="B58" s="14" t="s">
        <v>2157</v>
      </c>
      <c r="C58" s="21" t="s">
        <v>21</v>
      </c>
      <c r="D58" s="15" t="s">
        <v>2155</v>
      </c>
      <c r="E58" s="13" t="s">
        <v>2146</v>
      </c>
      <c r="F58" s="33">
        <v>200928</v>
      </c>
      <c r="G58" s="58">
        <f t="shared" si="3"/>
        <v>60278.399999999994</v>
      </c>
      <c r="H58" s="57">
        <v>5</v>
      </c>
      <c r="I58" s="55">
        <v>5</v>
      </c>
      <c r="J58" s="59">
        <f t="shared" si="0"/>
        <v>28129.920000000002</v>
      </c>
      <c r="K58" s="65">
        <f t="shared" si="1"/>
        <v>140649.60000000001</v>
      </c>
      <c r="L58" s="32">
        <f t="shared" si="2"/>
        <v>60278.399999999994</v>
      </c>
    </row>
    <row r="59" spans="1:12">
      <c r="A59" s="42">
        <v>54103</v>
      </c>
      <c r="B59" s="14" t="s">
        <v>2158</v>
      </c>
      <c r="C59" s="21" t="s">
        <v>21</v>
      </c>
      <c r="D59" s="15" t="s">
        <v>2121</v>
      </c>
      <c r="E59" s="13" t="s">
        <v>2159</v>
      </c>
      <c r="F59" s="33">
        <v>57000</v>
      </c>
      <c r="G59" s="58">
        <f t="shared" si="3"/>
        <v>17100</v>
      </c>
      <c r="H59" s="57">
        <v>5</v>
      </c>
      <c r="I59" s="55">
        <v>5</v>
      </c>
      <c r="J59" s="59">
        <f t="shared" si="0"/>
        <v>7980</v>
      </c>
      <c r="K59" s="65">
        <f t="shared" si="1"/>
        <v>39900</v>
      </c>
      <c r="L59" s="32">
        <f t="shared" si="2"/>
        <v>17100</v>
      </c>
    </row>
    <row r="60" spans="1:12">
      <c r="A60" s="42">
        <v>54103</v>
      </c>
      <c r="B60" s="14" t="s">
        <v>2160</v>
      </c>
      <c r="C60" s="21" t="s">
        <v>21</v>
      </c>
      <c r="D60" s="15" t="s">
        <v>2121</v>
      </c>
      <c r="E60" s="13" t="s">
        <v>2159</v>
      </c>
      <c r="F60" s="33">
        <v>57000</v>
      </c>
      <c r="G60" s="58">
        <f t="shared" si="3"/>
        <v>17100</v>
      </c>
      <c r="H60" s="57">
        <v>5</v>
      </c>
      <c r="I60" s="55">
        <v>5</v>
      </c>
      <c r="J60" s="59">
        <f t="shared" si="0"/>
        <v>7980</v>
      </c>
      <c r="K60" s="65">
        <f t="shared" si="1"/>
        <v>39900</v>
      </c>
      <c r="L60" s="32">
        <f t="shared" si="2"/>
        <v>17100</v>
      </c>
    </row>
    <row r="61" spans="1:12">
      <c r="A61" s="42">
        <v>54103</v>
      </c>
      <c r="B61" s="14" t="s">
        <v>2161</v>
      </c>
      <c r="C61" s="21" t="s">
        <v>21</v>
      </c>
      <c r="D61" s="15" t="s">
        <v>2121</v>
      </c>
      <c r="E61" s="13" t="s">
        <v>2159</v>
      </c>
      <c r="F61" s="33">
        <v>57000</v>
      </c>
      <c r="G61" s="58">
        <f t="shared" si="3"/>
        <v>17100</v>
      </c>
      <c r="H61" s="57">
        <v>5</v>
      </c>
      <c r="I61" s="55">
        <v>5</v>
      </c>
      <c r="J61" s="59">
        <f t="shared" si="0"/>
        <v>7980</v>
      </c>
      <c r="K61" s="65">
        <f t="shared" si="1"/>
        <v>39900</v>
      </c>
      <c r="L61" s="32">
        <f t="shared" si="2"/>
        <v>17100</v>
      </c>
    </row>
    <row r="62" spans="1:12">
      <c r="A62" s="42">
        <v>54103</v>
      </c>
      <c r="B62" s="14" t="s">
        <v>2162</v>
      </c>
      <c r="C62" s="21" t="s">
        <v>21</v>
      </c>
      <c r="D62" s="15" t="s">
        <v>2121</v>
      </c>
      <c r="E62" s="13" t="s">
        <v>2159</v>
      </c>
      <c r="F62" s="33">
        <v>57000</v>
      </c>
      <c r="G62" s="58">
        <f t="shared" si="3"/>
        <v>17100</v>
      </c>
      <c r="H62" s="57">
        <v>5</v>
      </c>
      <c r="I62" s="55">
        <v>5</v>
      </c>
      <c r="J62" s="59">
        <f t="shared" si="0"/>
        <v>7980</v>
      </c>
      <c r="K62" s="65">
        <f t="shared" si="1"/>
        <v>39900</v>
      </c>
      <c r="L62" s="32">
        <f t="shared" si="2"/>
        <v>17100</v>
      </c>
    </row>
    <row r="63" spans="1:12">
      <c r="A63" s="42">
        <v>54103</v>
      </c>
      <c r="B63" s="14" t="s">
        <v>2163</v>
      </c>
      <c r="C63" s="21" t="s">
        <v>21</v>
      </c>
      <c r="D63" s="15" t="s">
        <v>2121</v>
      </c>
      <c r="E63" s="13" t="s">
        <v>2159</v>
      </c>
      <c r="F63" s="33">
        <v>66675.320000000007</v>
      </c>
      <c r="G63" s="58">
        <f t="shared" si="3"/>
        <v>20002.596000000001</v>
      </c>
      <c r="H63" s="57">
        <v>5</v>
      </c>
      <c r="I63" s="55">
        <v>5</v>
      </c>
      <c r="J63" s="59">
        <f t="shared" si="0"/>
        <v>9334.5447999999997</v>
      </c>
      <c r="K63" s="65">
        <f t="shared" si="1"/>
        <v>46672.724000000002</v>
      </c>
      <c r="L63" s="32">
        <f t="shared" si="2"/>
        <v>20002.596000000005</v>
      </c>
    </row>
    <row r="64" spans="1:12">
      <c r="A64" s="42">
        <v>54103</v>
      </c>
      <c r="B64" s="14" t="s">
        <v>2164</v>
      </c>
      <c r="C64" s="21" t="s">
        <v>21</v>
      </c>
      <c r="D64" s="15" t="s">
        <v>2165</v>
      </c>
      <c r="E64" s="13" t="s">
        <v>2166</v>
      </c>
      <c r="F64" s="33">
        <v>5552.77</v>
      </c>
      <c r="G64" s="58">
        <f t="shared" si="3"/>
        <v>1665.8310000000001</v>
      </c>
      <c r="H64" s="57">
        <v>5</v>
      </c>
      <c r="I64" s="55">
        <v>5</v>
      </c>
      <c r="J64" s="59">
        <f t="shared" si="0"/>
        <v>777.38780000000008</v>
      </c>
      <c r="K64" s="65">
        <f t="shared" si="1"/>
        <v>3886.9390000000003</v>
      </c>
      <c r="L64" s="32">
        <f t="shared" si="2"/>
        <v>1665.8310000000001</v>
      </c>
    </row>
    <row r="65" spans="1:12">
      <c r="A65" s="42">
        <v>54103</v>
      </c>
      <c r="B65" s="14" t="s">
        <v>2167</v>
      </c>
      <c r="C65" s="21" t="s">
        <v>21</v>
      </c>
      <c r="D65" s="15" t="s">
        <v>2168</v>
      </c>
      <c r="E65" s="13" t="s">
        <v>2166</v>
      </c>
      <c r="F65" s="33">
        <v>4139.1400000000003</v>
      </c>
      <c r="G65" s="58">
        <f t="shared" si="3"/>
        <v>1241.742</v>
      </c>
      <c r="H65" s="57">
        <v>5</v>
      </c>
      <c r="I65" s="55">
        <v>5</v>
      </c>
      <c r="J65" s="59">
        <f t="shared" si="0"/>
        <v>579.4796</v>
      </c>
      <c r="K65" s="65">
        <f t="shared" si="1"/>
        <v>2897.3980000000001</v>
      </c>
      <c r="L65" s="32">
        <f t="shared" si="2"/>
        <v>1241.7420000000002</v>
      </c>
    </row>
    <row r="66" spans="1:12">
      <c r="A66" s="42">
        <v>54103</v>
      </c>
      <c r="B66" s="14" t="s">
        <v>2169</v>
      </c>
      <c r="C66" s="21" t="s">
        <v>21</v>
      </c>
      <c r="D66" s="15" t="s">
        <v>2170</v>
      </c>
      <c r="E66" s="13" t="s">
        <v>2166</v>
      </c>
      <c r="F66" s="33">
        <v>852.49</v>
      </c>
      <c r="G66" s="58">
        <f t="shared" si="3"/>
        <v>255.74699999999999</v>
      </c>
      <c r="H66" s="57">
        <v>5</v>
      </c>
      <c r="I66" s="55">
        <v>5</v>
      </c>
      <c r="J66" s="59">
        <f t="shared" si="0"/>
        <v>119.3486</v>
      </c>
      <c r="K66" s="65">
        <f t="shared" si="1"/>
        <v>596.74300000000005</v>
      </c>
      <c r="L66" s="32">
        <f t="shared" si="2"/>
        <v>255.74699999999996</v>
      </c>
    </row>
    <row r="67" spans="1:12">
      <c r="A67" s="42">
        <v>54103</v>
      </c>
      <c r="B67" s="14" t="s">
        <v>2171</v>
      </c>
      <c r="C67" s="21" t="s">
        <v>21</v>
      </c>
      <c r="D67" s="15" t="s">
        <v>2110</v>
      </c>
      <c r="E67" s="13" t="s">
        <v>2172</v>
      </c>
      <c r="F67" s="33">
        <v>281500</v>
      </c>
      <c r="G67" s="58">
        <f t="shared" si="3"/>
        <v>84450</v>
      </c>
      <c r="H67" s="57">
        <v>5</v>
      </c>
      <c r="I67" s="55">
        <v>5</v>
      </c>
      <c r="J67" s="59">
        <f t="shared" si="0"/>
        <v>39410</v>
      </c>
      <c r="K67" s="65">
        <f t="shared" si="1"/>
        <v>197050</v>
      </c>
      <c r="L67" s="32">
        <f t="shared" si="2"/>
        <v>84450</v>
      </c>
    </row>
    <row r="68" spans="1:12">
      <c r="A68" s="42">
        <v>54103</v>
      </c>
      <c r="B68" s="14" t="s">
        <v>2173</v>
      </c>
      <c r="C68" s="21" t="s">
        <v>21</v>
      </c>
      <c r="D68" s="15" t="s">
        <v>2174</v>
      </c>
      <c r="E68" s="13" t="s">
        <v>2175</v>
      </c>
      <c r="F68" s="34">
        <v>213000</v>
      </c>
      <c r="G68" s="58">
        <f t="shared" si="3"/>
        <v>63900</v>
      </c>
      <c r="H68" s="57">
        <v>5</v>
      </c>
      <c r="I68" s="55">
        <v>5</v>
      </c>
      <c r="J68" s="59">
        <f t="shared" si="0"/>
        <v>29820</v>
      </c>
      <c r="K68" s="65">
        <f t="shared" si="1"/>
        <v>149100</v>
      </c>
      <c r="L68" s="32">
        <f t="shared" si="2"/>
        <v>63900</v>
      </c>
    </row>
    <row r="69" spans="1:12">
      <c r="A69" s="42">
        <v>54103</v>
      </c>
      <c r="B69" s="14" t="s">
        <v>2176</v>
      </c>
      <c r="C69" s="21" t="s">
        <v>21</v>
      </c>
      <c r="D69" s="15" t="s">
        <v>2177</v>
      </c>
      <c r="E69" s="13" t="s">
        <v>2178</v>
      </c>
      <c r="F69" s="33">
        <v>64023</v>
      </c>
      <c r="G69" s="50">
        <f t="shared" si="3"/>
        <v>19206.899999999998</v>
      </c>
      <c r="H69" s="51">
        <v>5</v>
      </c>
      <c r="I69" s="48">
        <v>5</v>
      </c>
      <c r="J69" s="49">
        <f t="shared" si="0"/>
        <v>8963.2200000000012</v>
      </c>
      <c r="K69" s="97">
        <f t="shared" si="1"/>
        <v>44816.100000000006</v>
      </c>
      <c r="L69" s="32">
        <f t="shared" si="2"/>
        <v>19206.899999999994</v>
      </c>
    </row>
    <row r="70" spans="1:12">
      <c r="A70" s="42">
        <v>54103</v>
      </c>
      <c r="B70" s="14" t="s">
        <v>2179</v>
      </c>
      <c r="C70" s="21" t="s">
        <v>21</v>
      </c>
      <c r="D70" s="15" t="s">
        <v>2180</v>
      </c>
      <c r="E70" s="13" t="s">
        <v>2181</v>
      </c>
      <c r="F70" s="33">
        <v>72478.26999999999</v>
      </c>
      <c r="G70" s="33">
        <v>21743.480999999996</v>
      </c>
      <c r="H70" s="51">
        <v>5</v>
      </c>
      <c r="I70" s="48">
        <v>5</v>
      </c>
      <c r="J70" s="33">
        <v>10146.957799999998</v>
      </c>
      <c r="K70" s="33">
        <v>50734.788999999997</v>
      </c>
      <c r="L70" s="32">
        <v>21743.481</v>
      </c>
    </row>
    <row r="71" spans="1:12">
      <c r="A71" s="42">
        <v>54103</v>
      </c>
      <c r="B71" s="14" t="s">
        <v>2182</v>
      </c>
      <c r="C71" s="21" t="s">
        <v>21</v>
      </c>
      <c r="D71" s="15" t="s">
        <v>2180</v>
      </c>
      <c r="E71" s="13" t="s">
        <v>2181</v>
      </c>
      <c r="F71" s="33">
        <v>72478.26999999999</v>
      </c>
      <c r="G71" s="33">
        <v>21743.480999999996</v>
      </c>
      <c r="H71" s="51">
        <v>5</v>
      </c>
      <c r="I71" s="48">
        <v>5</v>
      </c>
      <c r="J71" s="33">
        <v>10146.957799999998</v>
      </c>
      <c r="K71" s="33">
        <v>50734.788999999997</v>
      </c>
      <c r="L71" s="32">
        <v>21743.481</v>
      </c>
    </row>
    <row r="72" spans="1:12">
      <c r="A72" s="42">
        <v>54103</v>
      </c>
      <c r="B72" s="14" t="s">
        <v>2183</v>
      </c>
      <c r="C72" s="21" t="s">
        <v>21</v>
      </c>
      <c r="D72" s="15" t="s">
        <v>2180</v>
      </c>
      <c r="E72" s="13" t="s">
        <v>2181</v>
      </c>
      <c r="F72" s="33">
        <v>72478.26999999999</v>
      </c>
      <c r="G72" s="33">
        <v>21743.480999999996</v>
      </c>
      <c r="H72" s="51">
        <v>5</v>
      </c>
      <c r="I72" s="48">
        <v>5</v>
      </c>
      <c r="J72" s="33">
        <v>10146.957799999998</v>
      </c>
      <c r="K72" s="33">
        <v>50734.788999999997</v>
      </c>
      <c r="L72" s="32">
        <v>21743.481</v>
      </c>
    </row>
    <row r="73" spans="1:12">
      <c r="A73" s="42">
        <v>54103</v>
      </c>
      <c r="B73" s="14" t="s">
        <v>2184</v>
      </c>
      <c r="C73" s="21" t="s">
        <v>21</v>
      </c>
      <c r="D73" s="15" t="s">
        <v>2185</v>
      </c>
      <c r="E73" s="13" t="s">
        <v>2186</v>
      </c>
      <c r="F73" s="34">
        <v>90434.78</v>
      </c>
      <c r="G73" s="50">
        <f t="shared" ref="G73:G100" si="4">F73*0.3</f>
        <v>27130.433999999997</v>
      </c>
      <c r="H73" s="51">
        <v>5</v>
      </c>
      <c r="I73" s="48">
        <v>5</v>
      </c>
      <c r="J73" s="49">
        <f t="shared" ref="J73:J100" si="5">(F73-G73)/H73</f>
        <v>12660.869200000001</v>
      </c>
      <c r="K73" s="97">
        <f t="shared" ref="K73:K100" si="6">J73*I73</f>
        <v>63304.346000000005</v>
      </c>
      <c r="L73" s="32">
        <f t="shared" ref="L73:L100" si="7">F73-K73</f>
        <v>27130.433999999994</v>
      </c>
    </row>
    <row r="74" spans="1:12">
      <c r="A74" s="42">
        <v>54103</v>
      </c>
      <c r="B74" s="14" t="s">
        <v>2187</v>
      </c>
      <c r="C74" s="21" t="s">
        <v>21</v>
      </c>
      <c r="D74" s="15" t="s">
        <v>2185</v>
      </c>
      <c r="E74" s="13" t="s">
        <v>2186</v>
      </c>
      <c r="F74" s="34">
        <v>90434.78</v>
      </c>
      <c r="G74" s="50">
        <f t="shared" si="4"/>
        <v>27130.433999999997</v>
      </c>
      <c r="H74" s="51">
        <v>5</v>
      </c>
      <c r="I74" s="48">
        <v>5</v>
      </c>
      <c r="J74" s="49">
        <f t="shared" si="5"/>
        <v>12660.869200000001</v>
      </c>
      <c r="K74" s="97">
        <f t="shared" si="6"/>
        <v>63304.346000000005</v>
      </c>
      <c r="L74" s="32">
        <f t="shared" si="7"/>
        <v>27130.433999999994</v>
      </c>
    </row>
    <row r="75" spans="1:12">
      <c r="A75" s="42">
        <v>54103</v>
      </c>
      <c r="B75" s="14" t="s">
        <v>2188</v>
      </c>
      <c r="C75" s="21" t="s">
        <v>21</v>
      </c>
      <c r="D75" s="15" t="s">
        <v>2177</v>
      </c>
      <c r="E75" s="13" t="s">
        <v>2178</v>
      </c>
      <c r="F75" s="33">
        <v>64023</v>
      </c>
      <c r="G75" s="50">
        <f t="shared" si="4"/>
        <v>19206.899999999998</v>
      </c>
      <c r="H75" s="51">
        <v>5</v>
      </c>
      <c r="I75" s="48">
        <v>5</v>
      </c>
      <c r="J75" s="49">
        <f t="shared" si="5"/>
        <v>8963.2200000000012</v>
      </c>
      <c r="K75" s="97">
        <f t="shared" si="6"/>
        <v>44816.100000000006</v>
      </c>
      <c r="L75" s="32">
        <f t="shared" si="7"/>
        <v>19206.899999999994</v>
      </c>
    </row>
    <row r="76" spans="1:12">
      <c r="A76" s="42">
        <v>54103</v>
      </c>
      <c r="B76" s="14" t="s">
        <v>2189</v>
      </c>
      <c r="C76" s="21" t="s">
        <v>21</v>
      </c>
      <c r="D76" s="15" t="s">
        <v>2190</v>
      </c>
      <c r="E76" s="13" t="s">
        <v>2288</v>
      </c>
      <c r="F76" s="33">
        <v>97500</v>
      </c>
      <c r="G76" s="50">
        <f t="shared" si="4"/>
        <v>29250</v>
      </c>
      <c r="H76" s="51">
        <v>5</v>
      </c>
      <c r="I76" s="48">
        <v>5</v>
      </c>
      <c r="J76" s="49">
        <f t="shared" si="5"/>
        <v>13650</v>
      </c>
      <c r="K76" s="97">
        <f t="shared" si="6"/>
        <v>68250</v>
      </c>
      <c r="L76" s="32">
        <f t="shared" si="7"/>
        <v>29250</v>
      </c>
    </row>
    <row r="77" spans="1:12">
      <c r="A77" s="42">
        <v>54103</v>
      </c>
      <c r="B77" s="14" t="s">
        <v>2192</v>
      </c>
      <c r="C77" s="21" t="s">
        <v>21</v>
      </c>
      <c r="D77" s="15" t="s">
        <v>2193</v>
      </c>
      <c r="E77" s="13" t="s">
        <v>2191</v>
      </c>
      <c r="F77" s="33">
        <v>83120.210000000006</v>
      </c>
      <c r="G77" s="50">
        <f t="shared" si="4"/>
        <v>24936.063000000002</v>
      </c>
      <c r="H77" s="51">
        <v>5</v>
      </c>
      <c r="I77" s="48">
        <v>5</v>
      </c>
      <c r="J77" s="49">
        <f t="shared" si="5"/>
        <v>11636.829400000001</v>
      </c>
      <c r="K77" s="97">
        <f t="shared" si="6"/>
        <v>58184.147000000004</v>
      </c>
      <c r="L77" s="32">
        <f t="shared" si="7"/>
        <v>24936.063000000002</v>
      </c>
    </row>
    <row r="78" spans="1:12">
      <c r="A78" s="42">
        <v>54103</v>
      </c>
      <c r="B78" s="17" t="s">
        <v>2194</v>
      </c>
      <c r="C78" s="21" t="s">
        <v>21</v>
      </c>
      <c r="D78" s="15" t="s">
        <v>2195</v>
      </c>
      <c r="E78" s="13" t="s">
        <v>2196</v>
      </c>
      <c r="F78" s="33">
        <v>116956.52</v>
      </c>
      <c r="G78" s="50">
        <f t="shared" si="4"/>
        <v>35086.955999999998</v>
      </c>
      <c r="H78" s="51">
        <v>5</v>
      </c>
      <c r="I78" s="48">
        <v>5</v>
      </c>
      <c r="J78" s="49">
        <f t="shared" si="5"/>
        <v>16373.912800000002</v>
      </c>
      <c r="K78" s="97">
        <f t="shared" si="6"/>
        <v>81869.564000000013</v>
      </c>
      <c r="L78" s="32">
        <f t="shared" si="7"/>
        <v>35086.955999999991</v>
      </c>
    </row>
    <row r="79" spans="1:12">
      <c r="A79" s="42">
        <v>54103</v>
      </c>
      <c r="B79" s="14" t="s">
        <v>2197</v>
      </c>
      <c r="C79" s="21" t="s">
        <v>21</v>
      </c>
      <c r="D79" s="15" t="s">
        <v>2198</v>
      </c>
      <c r="E79" s="13" t="s">
        <v>2199</v>
      </c>
      <c r="F79" s="34">
        <v>242178.26</v>
      </c>
      <c r="G79" s="50">
        <f t="shared" si="4"/>
        <v>72653.478000000003</v>
      </c>
      <c r="H79" s="51">
        <v>5</v>
      </c>
      <c r="I79" s="48">
        <v>5</v>
      </c>
      <c r="J79" s="49">
        <f t="shared" si="5"/>
        <v>33904.956400000003</v>
      </c>
      <c r="K79" s="97">
        <f t="shared" si="6"/>
        <v>169524.78200000001</v>
      </c>
      <c r="L79" s="32">
        <f t="shared" si="7"/>
        <v>72653.478000000003</v>
      </c>
    </row>
    <row r="80" spans="1:12">
      <c r="A80" s="42">
        <v>54103</v>
      </c>
      <c r="B80" s="14" t="s">
        <v>2200</v>
      </c>
      <c r="C80" s="21" t="s">
        <v>21</v>
      </c>
      <c r="D80" s="15" t="s">
        <v>2201</v>
      </c>
      <c r="E80" s="13" t="s">
        <v>2202</v>
      </c>
      <c r="F80" s="34">
        <v>160695.65</v>
      </c>
      <c r="G80" s="50">
        <f t="shared" si="4"/>
        <v>48208.695</v>
      </c>
      <c r="H80" s="51">
        <v>5</v>
      </c>
      <c r="I80" s="48">
        <v>5</v>
      </c>
      <c r="J80" s="49">
        <f t="shared" si="5"/>
        <v>22497.390999999996</v>
      </c>
      <c r="K80" s="97">
        <f t="shared" si="6"/>
        <v>112486.95499999999</v>
      </c>
      <c r="L80" s="32">
        <f t="shared" si="7"/>
        <v>48208.695000000007</v>
      </c>
    </row>
    <row r="81" spans="1:12">
      <c r="A81" s="42">
        <v>54103</v>
      </c>
      <c r="B81" s="14" t="s">
        <v>2203</v>
      </c>
      <c r="C81" s="21" t="s">
        <v>21</v>
      </c>
      <c r="D81" s="15" t="s">
        <v>2190</v>
      </c>
      <c r="E81" s="13" t="s">
        <v>2204</v>
      </c>
      <c r="F81" s="35">
        <v>107000</v>
      </c>
      <c r="G81" s="50">
        <f t="shared" si="4"/>
        <v>32100</v>
      </c>
      <c r="H81" s="51">
        <v>5</v>
      </c>
      <c r="I81" s="48">
        <v>5</v>
      </c>
      <c r="J81" s="49">
        <f t="shared" si="5"/>
        <v>14980</v>
      </c>
      <c r="K81" s="97">
        <f t="shared" si="6"/>
        <v>74900</v>
      </c>
      <c r="L81" s="32">
        <f t="shared" si="7"/>
        <v>32100</v>
      </c>
    </row>
    <row r="82" spans="1:12">
      <c r="A82" s="42">
        <v>54103</v>
      </c>
      <c r="B82" s="14" t="s">
        <v>2205</v>
      </c>
      <c r="C82" s="21" t="s">
        <v>21</v>
      </c>
      <c r="D82" s="15" t="s">
        <v>2195</v>
      </c>
      <c r="E82" s="13" t="s">
        <v>2206</v>
      </c>
      <c r="F82" s="33">
        <v>139885.22</v>
      </c>
      <c r="G82" s="50">
        <f t="shared" si="4"/>
        <v>41965.565999999999</v>
      </c>
      <c r="H82" s="51">
        <v>5</v>
      </c>
      <c r="I82" s="48">
        <v>5</v>
      </c>
      <c r="J82" s="49">
        <f t="shared" si="5"/>
        <v>19583.930800000002</v>
      </c>
      <c r="K82" s="97">
        <f t="shared" si="6"/>
        <v>97919.65400000001</v>
      </c>
      <c r="L82" s="32">
        <f t="shared" si="7"/>
        <v>41965.565999999992</v>
      </c>
    </row>
    <row r="83" spans="1:12">
      <c r="A83" s="42">
        <v>54103</v>
      </c>
      <c r="B83" s="14" t="s">
        <v>2207</v>
      </c>
      <c r="C83" s="21" t="s">
        <v>21</v>
      </c>
      <c r="D83" s="15" t="s">
        <v>2208</v>
      </c>
      <c r="E83" s="13" t="s">
        <v>2209</v>
      </c>
      <c r="F83" s="33">
        <v>97391.3</v>
      </c>
      <c r="G83" s="50">
        <f t="shared" si="4"/>
        <v>29217.39</v>
      </c>
      <c r="H83" s="51">
        <v>5</v>
      </c>
      <c r="I83" s="48">
        <v>5</v>
      </c>
      <c r="J83" s="49">
        <f t="shared" si="5"/>
        <v>13634.782000000001</v>
      </c>
      <c r="K83" s="97">
        <f t="shared" si="6"/>
        <v>68173.91</v>
      </c>
      <c r="L83" s="32">
        <f t="shared" si="7"/>
        <v>29217.39</v>
      </c>
    </row>
    <row r="84" spans="1:12">
      <c r="A84" s="42">
        <v>54103</v>
      </c>
      <c r="B84" s="14" t="s">
        <v>2210</v>
      </c>
      <c r="C84" s="21" t="s">
        <v>21</v>
      </c>
      <c r="D84" s="15" t="s">
        <v>2211</v>
      </c>
      <c r="E84" s="13" t="s">
        <v>2204</v>
      </c>
      <c r="F84" s="33">
        <v>101913.04</v>
      </c>
      <c r="G84" s="50">
        <f t="shared" si="4"/>
        <v>30573.911999999997</v>
      </c>
      <c r="H84" s="51">
        <v>5</v>
      </c>
      <c r="I84" s="48">
        <v>5</v>
      </c>
      <c r="J84" s="49">
        <f t="shared" si="5"/>
        <v>14267.8256</v>
      </c>
      <c r="K84" s="97">
        <f t="shared" si="6"/>
        <v>71339.127999999997</v>
      </c>
      <c r="L84" s="32">
        <f t="shared" si="7"/>
        <v>30573.911999999997</v>
      </c>
    </row>
    <row r="85" spans="1:12">
      <c r="A85" s="42">
        <v>54103</v>
      </c>
      <c r="B85" s="14" t="s">
        <v>2212</v>
      </c>
      <c r="C85" s="21" t="s">
        <v>21</v>
      </c>
      <c r="D85" s="15" t="s">
        <v>2201</v>
      </c>
      <c r="E85" s="13" t="s">
        <v>2213</v>
      </c>
      <c r="F85" s="36">
        <v>160304.35</v>
      </c>
      <c r="G85" s="50">
        <f t="shared" si="4"/>
        <v>48091.305</v>
      </c>
      <c r="H85" s="51">
        <v>5</v>
      </c>
      <c r="I85" s="48">
        <v>5</v>
      </c>
      <c r="J85" s="49">
        <f t="shared" si="5"/>
        <v>22442.609000000004</v>
      </c>
      <c r="K85" s="97">
        <f t="shared" si="6"/>
        <v>112213.04500000001</v>
      </c>
      <c r="L85" s="32">
        <f t="shared" si="7"/>
        <v>48091.304999999993</v>
      </c>
    </row>
    <row r="86" spans="1:12">
      <c r="A86" s="42">
        <v>54103</v>
      </c>
      <c r="B86" s="14" t="s">
        <v>2214</v>
      </c>
      <c r="C86" s="21" t="s">
        <v>21</v>
      </c>
      <c r="D86" s="15" t="s">
        <v>2215</v>
      </c>
      <c r="E86" s="13" t="s">
        <v>2216</v>
      </c>
      <c r="F86" s="36">
        <v>31625</v>
      </c>
      <c r="G86" s="50">
        <f t="shared" si="4"/>
        <v>9487.5</v>
      </c>
      <c r="H86" s="51">
        <v>5</v>
      </c>
      <c r="I86" s="48">
        <v>5</v>
      </c>
      <c r="J86" s="49">
        <f t="shared" si="5"/>
        <v>4427.5</v>
      </c>
      <c r="K86" s="97">
        <f t="shared" si="6"/>
        <v>22137.5</v>
      </c>
      <c r="L86" s="32">
        <f t="shared" si="7"/>
        <v>9487.5</v>
      </c>
    </row>
    <row r="87" spans="1:12">
      <c r="A87" s="42">
        <v>54103</v>
      </c>
      <c r="B87" s="14" t="s">
        <v>2217</v>
      </c>
      <c r="C87" s="21" t="s">
        <v>21</v>
      </c>
      <c r="D87" s="15" t="s">
        <v>2218</v>
      </c>
      <c r="E87" s="13" t="s">
        <v>2142</v>
      </c>
      <c r="F87" s="33">
        <v>6176</v>
      </c>
      <c r="G87" s="50">
        <f t="shared" si="4"/>
        <v>1852.8</v>
      </c>
      <c r="H87" s="51">
        <v>5</v>
      </c>
      <c r="I87" s="48">
        <v>5</v>
      </c>
      <c r="J87" s="49">
        <f t="shared" si="5"/>
        <v>864.64</v>
      </c>
      <c r="K87" s="97">
        <f t="shared" si="6"/>
        <v>4323.2</v>
      </c>
      <c r="L87" s="32">
        <f t="shared" si="7"/>
        <v>1852.8000000000002</v>
      </c>
    </row>
    <row r="88" spans="1:12">
      <c r="A88" s="42">
        <v>54103</v>
      </c>
      <c r="B88" s="14" t="s">
        <v>2219</v>
      </c>
      <c r="C88" s="21" t="s">
        <v>21</v>
      </c>
      <c r="D88" s="13" t="s">
        <v>2220</v>
      </c>
      <c r="E88" s="16" t="s">
        <v>2131</v>
      </c>
      <c r="F88" s="34">
        <v>60000</v>
      </c>
      <c r="G88" s="50">
        <f t="shared" si="4"/>
        <v>18000</v>
      </c>
      <c r="H88" s="51">
        <v>5</v>
      </c>
      <c r="I88" s="48">
        <v>5</v>
      </c>
      <c r="J88" s="49">
        <f t="shared" si="5"/>
        <v>8400</v>
      </c>
      <c r="K88" s="97">
        <f t="shared" si="6"/>
        <v>42000</v>
      </c>
      <c r="L88" s="32">
        <f t="shared" si="7"/>
        <v>18000</v>
      </c>
    </row>
    <row r="89" spans="1:12">
      <c r="A89" s="42">
        <v>54103</v>
      </c>
      <c r="B89" s="14" t="s">
        <v>2221</v>
      </c>
      <c r="C89" s="21" t="s">
        <v>21</v>
      </c>
      <c r="D89" s="13" t="s">
        <v>2220</v>
      </c>
      <c r="E89" s="16" t="s">
        <v>2131</v>
      </c>
      <c r="F89" s="34">
        <v>60000</v>
      </c>
      <c r="G89" s="50">
        <f t="shared" si="4"/>
        <v>18000</v>
      </c>
      <c r="H89" s="51">
        <v>5</v>
      </c>
      <c r="I89" s="48">
        <v>5</v>
      </c>
      <c r="J89" s="49">
        <f t="shared" si="5"/>
        <v>8400</v>
      </c>
      <c r="K89" s="97">
        <f t="shared" si="6"/>
        <v>42000</v>
      </c>
      <c r="L89" s="32">
        <f t="shared" si="7"/>
        <v>18000</v>
      </c>
    </row>
    <row r="90" spans="1:12">
      <c r="A90" s="42">
        <v>54103</v>
      </c>
      <c r="B90" s="14" t="s">
        <v>2222</v>
      </c>
      <c r="C90" s="21" t="s">
        <v>21</v>
      </c>
      <c r="D90" s="13" t="s">
        <v>2220</v>
      </c>
      <c r="E90" s="16" t="s">
        <v>2131</v>
      </c>
      <c r="F90" s="34">
        <v>60000</v>
      </c>
      <c r="G90" s="50">
        <f t="shared" si="4"/>
        <v>18000</v>
      </c>
      <c r="H90" s="51">
        <v>5</v>
      </c>
      <c r="I90" s="48">
        <v>5</v>
      </c>
      <c r="J90" s="49">
        <f t="shared" si="5"/>
        <v>8400</v>
      </c>
      <c r="K90" s="97">
        <f t="shared" si="6"/>
        <v>42000</v>
      </c>
      <c r="L90" s="32">
        <f t="shared" si="7"/>
        <v>18000</v>
      </c>
    </row>
    <row r="91" spans="1:12">
      <c r="A91" s="42">
        <v>54103</v>
      </c>
      <c r="B91" s="14" t="s">
        <v>2223</v>
      </c>
      <c r="C91" s="21" t="s">
        <v>21</v>
      </c>
      <c r="D91" s="15" t="s">
        <v>2266</v>
      </c>
      <c r="E91" s="13" t="s">
        <v>2224</v>
      </c>
      <c r="F91" s="33">
        <v>1</v>
      </c>
      <c r="G91" s="50">
        <f t="shared" si="4"/>
        <v>0.3</v>
      </c>
      <c r="H91" s="51">
        <v>5</v>
      </c>
      <c r="I91" s="48">
        <v>5</v>
      </c>
      <c r="J91" s="49">
        <f t="shared" si="5"/>
        <v>0.13999999999999999</v>
      </c>
      <c r="K91" s="97">
        <f t="shared" si="6"/>
        <v>0.7</v>
      </c>
      <c r="L91" s="32">
        <f t="shared" si="7"/>
        <v>0.30000000000000004</v>
      </c>
    </row>
    <row r="92" spans="1:12">
      <c r="A92" s="42">
        <v>54103</v>
      </c>
      <c r="B92" s="14" t="s">
        <v>2225</v>
      </c>
      <c r="C92" s="21" t="s">
        <v>21</v>
      </c>
      <c r="D92" s="15" t="s">
        <v>2226</v>
      </c>
      <c r="E92" s="13" t="s">
        <v>2227</v>
      </c>
      <c r="F92" s="33">
        <v>15675</v>
      </c>
      <c r="G92" s="50">
        <f t="shared" si="4"/>
        <v>4702.5</v>
      </c>
      <c r="H92" s="51">
        <v>5</v>
      </c>
      <c r="I92" s="48">
        <v>5</v>
      </c>
      <c r="J92" s="49">
        <f t="shared" si="5"/>
        <v>2194.5</v>
      </c>
      <c r="K92" s="97">
        <f t="shared" si="6"/>
        <v>10972.5</v>
      </c>
      <c r="L92" s="32">
        <f t="shared" si="7"/>
        <v>4702.5</v>
      </c>
    </row>
    <row r="93" spans="1:12">
      <c r="A93" s="42">
        <v>54103</v>
      </c>
      <c r="B93" s="14" t="s">
        <v>2228</v>
      </c>
      <c r="C93" s="21" t="s">
        <v>21</v>
      </c>
      <c r="D93" s="15" t="s">
        <v>2226</v>
      </c>
      <c r="E93" s="13" t="s">
        <v>2227</v>
      </c>
      <c r="F93" s="33">
        <v>15675</v>
      </c>
      <c r="G93" s="50">
        <f t="shared" si="4"/>
        <v>4702.5</v>
      </c>
      <c r="H93" s="51">
        <v>5</v>
      </c>
      <c r="I93" s="48">
        <v>5</v>
      </c>
      <c r="J93" s="49">
        <f t="shared" si="5"/>
        <v>2194.5</v>
      </c>
      <c r="K93" s="97">
        <f t="shared" si="6"/>
        <v>10972.5</v>
      </c>
      <c r="L93" s="32">
        <f t="shared" si="7"/>
        <v>4702.5</v>
      </c>
    </row>
    <row r="94" spans="1:12">
      <c r="A94" s="42">
        <v>54103</v>
      </c>
      <c r="B94" s="14" t="s">
        <v>2229</v>
      </c>
      <c r="C94" s="21" t="s">
        <v>21</v>
      </c>
      <c r="D94" s="15" t="s">
        <v>2226</v>
      </c>
      <c r="E94" s="13" t="s">
        <v>2227</v>
      </c>
      <c r="F94" s="33">
        <v>15675</v>
      </c>
      <c r="G94" s="50">
        <f t="shared" si="4"/>
        <v>4702.5</v>
      </c>
      <c r="H94" s="51">
        <v>5</v>
      </c>
      <c r="I94" s="48">
        <v>5</v>
      </c>
      <c r="J94" s="49">
        <f t="shared" si="5"/>
        <v>2194.5</v>
      </c>
      <c r="K94" s="97">
        <f t="shared" si="6"/>
        <v>10972.5</v>
      </c>
      <c r="L94" s="32">
        <f t="shared" si="7"/>
        <v>4702.5</v>
      </c>
    </row>
    <row r="95" spans="1:12">
      <c r="A95" s="42">
        <v>54103</v>
      </c>
      <c r="B95" s="14" t="s">
        <v>2230</v>
      </c>
      <c r="C95" s="21" t="s">
        <v>21</v>
      </c>
      <c r="D95" s="15" t="s">
        <v>2226</v>
      </c>
      <c r="E95" s="13" t="s">
        <v>2227</v>
      </c>
      <c r="F95" s="33">
        <v>15675</v>
      </c>
      <c r="G95" s="50">
        <f t="shared" si="4"/>
        <v>4702.5</v>
      </c>
      <c r="H95" s="51">
        <v>5</v>
      </c>
      <c r="I95" s="48">
        <v>5</v>
      </c>
      <c r="J95" s="49">
        <f t="shared" si="5"/>
        <v>2194.5</v>
      </c>
      <c r="K95" s="97">
        <f t="shared" si="6"/>
        <v>10972.5</v>
      </c>
      <c r="L95" s="32">
        <f t="shared" si="7"/>
        <v>4702.5</v>
      </c>
    </row>
    <row r="96" spans="1:12">
      <c r="A96" s="42">
        <v>54103</v>
      </c>
      <c r="B96" s="14" t="s">
        <v>2231</v>
      </c>
      <c r="C96" s="21" t="s">
        <v>21</v>
      </c>
      <c r="D96" s="15" t="s">
        <v>2226</v>
      </c>
      <c r="E96" s="13" t="s">
        <v>2227</v>
      </c>
      <c r="F96" s="33">
        <v>15675</v>
      </c>
      <c r="G96" s="50">
        <f t="shared" si="4"/>
        <v>4702.5</v>
      </c>
      <c r="H96" s="51">
        <v>5</v>
      </c>
      <c r="I96" s="48">
        <v>5</v>
      </c>
      <c r="J96" s="49">
        <f t="shared" si="5"/>
        <v>2194.5</v>
      </c>
      <c r="K96" s="97">
        <f t="shared" si="6"/>
        <v>10972.5</v>
      </c>
      <c r="L96" s="32">
        <f t="shared" si="7"/>
        <v>4702.5</v>
      </c>
    </row>
    <row r="97" spans="1:12">
      <c r="A97" s="42">
        <v>54103</v>
      </c>
      <c r="B97" s="14" t="s">
        <v>2232</v>
      </c>
      <c r="C97" s="21" t="s">
        <v>21</v>
      </c>
      <c r="D97" s="15" t="s">
        <v>2233</v>
      </c>
      <c r="E97" s="13" t="s">
        <v>2227</v>
      </c>
      <c r="F97" s="33">
        <v>15675</v>
      </c>
      <c r="G97" s="50">
        <f t="shared" si="4"/>
        <v>4702.5</v>
      </c>
      <c r="H97" s="51">
        <v>5</v>
      </c>
      <c r="I97" s="48">
        <v>5</v>
      </c>
      <c r="J97" s="49">
        <f t="shared" si="5"/>
        <v>2194.5</v>
      </c>
      <c r="K97" s="97">
        <f t="shared" si="6"/>
        <v>10972.5</v>
      </c>
      <c r="L97" s="32">
        <f t="shared" si="7"/>
        <v>4702.5</v>
      </c>
    </row>
    <row r="98" spans="1:12">
      <c r="A98" s="42">
        <v>54103</v>
      </c>
      <c r="B98" s="14" t="s">
        <v>2234</v>
      </c>
      <c r="C98" s="21" t="s">
        <v>21</v>
      </c>
      <c r="D98" s="15" t="s">
        <v>2233</v>
      </c>
      <c r="E98" s="13" t="s">
        <v>2227</v>
      </c>
      <c r="F98" s="33">
        <v>15675</v>
      </c>
      <c r="G98" s="50">
        <f t="shared" si="4"/>
        <v>4702.5</v>
      </c>
      <c r="H98" s="51">
        <v>5</v>
      </c>
      <c r="I98" s="48">
        <v>5</v>
      </c>
      <c r="J98" s="49">
        <f t="shared" si="5"/>
        <v>2194.5</v>
      </c>
      <c r="K98" s="97">
        <f t="shared" si="6"/>
        <v>10972.5</v>
      </c>
      <c r="L98" s="32">
        <f t="shared" si="7"/>
        <v>4702.5</v>
      </c>
    </row>
    <row r="99" spans="1:12">
      <c r="A99" s="42">
        <v>54103</v>
      </c>
      <c r="B99" s="14" t="s">
        <v>2235</v>
      </c>
      <c r="C99" s="21" t="s">
        <v>21</v>
      </c>
      <c r="D99" s="15" t="s">
        <v>2233</v>
      </c>
      <c r="E99" s="13" t="s">
        <v>2227</v>
      </c>
      <c r="F99" s="33">
        <v>15675</v>
      </c>
      <c r="G99" s="50">
        <f t="shared" si="4"/>
        <v>4702.5</v>
      </c>
      <c r="H99" s="51">
        <v>5</v>
      </c>
      <c r="I99" s="48">
        <v>5</v>
      </c>
      <c r="J99" s="49">
        <f t="shared" si="5"/>
        <v>2194.5</v>
      </c>
      <c r="K99" s="97">
        <f t="shared" si="6"/>
        <v>10972.5</v>
      </c>
      <c r="L99" s="32">
        <f t="shared" si="7"/>
        <v>4702.5</v>
      </c>
    </row>
    <row r="100" spans="1:12">
      <c r="A100" s="42">
        <v>54103</v>
      </c>
      <c r="B100" s="14" t="s">
        <v>2236</v>
      </c>
      <c r="C100" s="21" t="s">
        <v>21</v>
      </c>
      <c r="D100" s="15" t="s">
        <v>2237</v>
      </c>
      <c r="E100" s="13" t="s">
        <v>2238</v>
      </c>
      <c r="F100" s="33">
        <v>7000</v>
      </c>
      <c r="G100" s="50">
        <f t="shared" si="4"/>
        <v>2100</v>
      </c>
      <c r="H100" s="51">
        <v>5</v>
      </c>
      <c r="I100" s="48">
        <v>5</v>
      </c>
      <c r="J100" s="49">
        <f t="shared" si="5"/>
        <v>980</v>
      </c>
      <c r="K100" s="97">
        <f t="shared" si="6"/>
        <v>4900</v>
      </c>
      <c r="L100" s="32">
        <f t="shared" si="7"/>
        <v>2100</v>
      </c>
    </row>
    <row r="101" spans="1:12">
      <c r="A101" s="42" t="s">
        <v>24</v>
      </c>
      <c r="B101" s="21"/>
      <c r="C101" s="21" t="s">
        <v>24</v>
      </c>
      <c r="D101" s="26"/>
      <c r="E101" s="4"/>
      <c r="F101" s="62"/>
      <c r="G101" s="58" t="s">
        <v>24</v>
      </c>
      <c r="H101" s="57" t="s">
        <v>24</v>
      </c>
      <c r="I101" s="55" t="s">
        <v>24</v>
      </c>
      <c r="J101" s="59" t="s">
        <v>24</v>
      </c>
      <c r="K101" s="53" t="s">
        <v>24</v>
      </c>
      <c r="L101" s="63"/>
    </row>
    <row r="102" spans="1:12">
      <c r="A102" s="60"/>
      <c r="B102" s="60"/>
      <c r="C102" s="60"/>
      <c r="D102" s="60"/>
      <c r="E102" s="95" t="s">
        <v>2284</v>
      </c>
      <c r="F102" s="56">
        <f>SUM(F9:F101)</f>
        <v>21112646.940000001</v>
      </c>
      <c r="G102" s="56">
        <f>SUM(G9:G101)</f>
        <v>6333794.0820000032</v>
      </c>
      <c r="H102" s="53"/>
      <c r="I102" s="53"/>
      <c r="J102" s="53"/>
      <c r="K102" s="56">
        <f>SUM(K9:K101)</f>
        <v>14778852.857999999</v>
      </c>
      <c r="L102" s="56">
        <f>SUM(L9:L101)</f>
        <v>6333794.0820000032</v>
      </c>
    </row>
    <row r="104" spans="1:12">
      <c r="L104" s="2" t="s">
        <v>24</v>
      </c>
    </row>
  </sheetData>
  <autoFilter ref="A9:L102"/>
  <mergeCells count="4">
    <mergeCell ref="A2:L2"/>
    <mergeCell ref="A3:L3"/>
    <mergeCell ref="A6:L6"/>
    <mergeCell ref="A5:L5"/>
  </mergeCells>
  <pageMargins left="0.7" right="0.7" top="0.75" bottom="0.75" header="0.3" footer="0.3"/>
  <pageSetup paperSize="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27"/>
  <sheetViews>
    <sheetView zoomScaleNormal="100" workbookViewId="0">
      <selection activeCell="K24" sqref="K24"/>
    </sheetView>
  </sheetViews>
  <sheetFormatPr baseColWidth="10" defaultRowHeight="15"/>
  <cols>
    <col min="1" max="1" width="7.28515625" customWidth="1"/>
    <col min="2" max="2" width="14.7109375" customWidth="1"/>
    <col min="3" max="3" width="12.28515625" customWidth="1"/>
    <col min="4" max="4" width="14.85546875" customWidth="1"/>
    <col min="5" max="5" width="34.28515625" customWidth="1"/>
    <col min="6" max="6" width="11.28515625" customWidth="1"/>
    <col min="7" max="7" width="9.85546875" bestFit="1" customWidth="1"/>
    <col min="8" max="8" width="6.140625" customWidth="1"/>
    <col min="9" max="9" width="7.28515625" customWidth="1"/>
    <col min="10" max="10" width="9.7109375" customWidth="1"/>
    <col min="11" max="11" width="13.7109375" customWidth="1"/>
    <col min="12" max="12" width="13.28515625" customWidth="1"/>
  </cols>
  <sheetData>
    <row r="1" spans="1:18" ht="15.75" thickBot="1"/>
    <row r="2" spans="1:18" ht="18.75">
      <c r="A2" s="325" t="s">
        <v>0</v>
      </c>
      <c r="B2" s="326"/>
      <c r="C2" s="326"/>
      <c r="D2" s="326"/>
      <c r="E2" s="326"/>
      <c r="F2" s="326"/>
      <c r="G2" s="326"/>
      <c r="H2" s="326"/>
      <c r="I2" s="326"/>
      <c r="J2" s="326"/>
      <c r="K2" s="326"/>
      <c r="L2" s="350"/>
    </row>
    <row r="3" spans="1:18" ht="30.75" customHeight="1" thickBot="1">
      <c r="A3" s="357">
        <f>F18</f>
        <v>711363.41</v>
      </c>
      <c r="B3" s="358"/>
      <c r="C3" s="358"/>
      <c r="D3" s="358"/>
      <c r="E3" s="358"/>
      <c r="F3" s="358"/>
      <c r="G3" s="358"/>
      <c r="H3" s="358"/>
      <c r="I3" s="358"/>
      <c r="J3" s="358"/>
      <c r="K3" s="358"/>
      <c r="L3" s="359"/>
    </row>
    <row r="4" spans="1:18" s="288" customFormat="1" ht="15.75" customHeight="1">
      <c r="A4" s="347" t="s">
        <v>2341</v>
      </c>
      <c r="B4" s="348"/>
      <c r="C4" s="348"/>
      <c r="D4" s="348"/>
      <c r="E4" s="348"/>
      <c r="F4" s="348"/>
      <c r="G4" s="348"/>
      <c r="H4" s="348"/>
      <c r="I4" s="348"/>
      <c r="J4" s="348"/>
      <c r="K4" s="348"/>
      <c r="L4" s="349"/>
    </row>
    <row r="5" spans="1:18" s="288" customFormat="1" ht="15.75" customHeight="1" thickBot="1">
      <c r="A5" s="354" t="s">
        <v>2342</v>
      </c>
      <c r="B5" s="355"/>
      <c r="C5" s="355"/>
      <c r="D5" s="355"/>
      <c r="E5" s="355"/>
      <c r="F5" s="355"/>
      <c r="G5" s="355"/>
      <c r="H5" s="355"/>
      <c r="I5" s="355"/>
      <c r="J5" s="355"/>
      <c r="K5" s="355"/>
      <c r="L5" s="356"/>
    </row>
    <row r="6" spans="1:18" ht="84">
      <c r="A6" s="279" t="s">
        <v>1</v>
      </c>
      <c r="B6" s="279" t="s">
        <v>2</v>
      </c>
      <c r="C6" s="279" t="s">
        <v>3</v>
      </c>
      <c r="D6" s="279" t="s">
        <v>4</v>
      </c>
      <c r="E6" s="279" t="s">
        <v>5</v>
      </c>
      <c r="F6" s="279" t="s">
        <v>6</v>
      </c>
      <c r="G6" s="279" t="s">
        <v>7</v>
      </c>
      <c r="H6" s="279" t="s">
        <v>8</v>
      </c>
      <c r="I6" s="279" t="s">
        <v>8</v>
      </c>
      <c r="J6" s="279" t="s">
        <v>9</v>
      </c>
      <c r="K6" s="279" t="s">
        <v>2347</v>
      </c>
      <c r="L6" s="279" t="s">
        <v>10</v>
      </c>
    </row>
    <row r="7" spans="1:18" ht="23.25" thickBot="1">
      <c r="A7" s="38" t="s">
        <v>11</v>
      </c>
      <c r="B7" s="39" t="s">
        <v>12</v>
      </c>
      <c r="C7" s="39" t="s">
        <v>13</v>
      </c>
      <c r="D7" s="38" t="s">
        <v>14</v>
      </c>
      <c r="E7" s="38" t="s">
        <v>15</v>
      </c>
      <c r="F7" s="38" t="s">
        <v>16</v>
      </c>
      <c r="G7" s="38" t="s">
        <v>17</v>
      </c>
      <c r="H7" s="75" t="s">
        <v>2272</v>
      </c>
      <c r="I7" s="75" t="s">
        <v>2273</v>
      </c>
      <c r="J7" s="38" t="s">
        <v>24</v>
      </c>
      <c r="K7" s="38" t="s">
        <v>18</v>
      </c>
      <c r="L7" s="38" t="s">
        <v>19</v>
      </c>
    </row>
    <row r="8" spans="1:18">
      <c r="A8" s="42">
        <v>59101</v>
      </c>
      <c r="B8" s="3" t="s">
        <v>2239</v>
      </c>
      <c r="C8" s="3" t="s">
        <v>21</v>
      </c>
      <c r="D8" s="3" t="s">
        <v>179</v>
      </c>
      <c r="E8" s="4" t="s">
        <v>2240</v>
      </c>
      <c r="F8" s="29">
        <v>4751.8</v>
      </c>
      <c r="G8" s="43">
        <f t="shared" ref="G8:G16" si="0">F8*0.3</f>
        <v>1425.54</v>
      </c>
      <c r="H8" s="41">
        <v>1</v>
      </c>
      <c r="I8" s="41">
        <v>1</v>
      </c>
      <c r="J8" s="43">
        <f t="shared" ref="J8:J16" si="1">(F8-G8)/H8</f>
        <v>3326.26</v>
      </c>
      <c r="K8" s="1">
        <f t="shared" ref="K8:K16" si="2">J8*I8</f>
        <v>3326.26</v>
      </c>
      <c r="L8" s="27">
        <f t="shared" ref="L8:L16" si="3">F8-K8</f>
        <v>1425.54</v>
      </c>
    </row>
    <row r="9" spans="1:18">
      <c r="A9" s="42">
        <v>59101</v>
      </c>
      <c r="B9" s="3" t="s">
        <v>2241</v>
      </c>
      <c r="C9" s="3" t="s">
        <v>21</v>
      </c>
      <c r="D9" s="3" t="s">
        <v>2242</v>
      </c>
      <c r="E9" s="4" t="s">
        <v>2243</v>
      </c>
      <c r="F9" s="29">
        <v>1838</v>
      </c>
      <c r="G9" s="43">
        <f t="shared" si="0"/>
        <v>551.4</v>
      </c>
      <c r="H9" s="41">
        <v>1</v>
      </c>
      <c r="I9" s="41">
        <v>1</v>
      </c>
      <c r="J9" s="43">
        <f t="shared" si="1"/>
        <v>1286.5999999999999</v>
      </c>
      <c r="K9" s="1">
        <f t="shared" si="2"/>
        <v>1286.5999999999999</v>
      </c>
      <c r="L9" s="27">
        <f t="shared" si="3"/>
        <v>551.40000000000009</v>
      </c>
    </row>
    <row r="10" spans="1:18" ht="24">
      <c r="A10" s="42">
        <v>59101</v>
      </c>
      <c r="B10" s="3" t="s">
        <v>2244</v>
      </c>
      <c r="C10" s="3" t="s">
        <v>21</v>
      </c>
      <c r="D10" s="3" t="s">
        <v>2245</v>
      </c>
      <c r="E10" s="4" t="s">
        <v>2246</v>
      </c>
      <c r="F10" s="29">
        <v>8278.85</v>
      </c>
      <c r="G10" s="43">
        <f t="shared" si="0"/>
        <v>2483.6550000000002</v>
      </c>
      <c r="H10" s="41">
        <v>1</v>
      </c>
      <c r="I10" s="41">
        <v>1</v>
      </c>
      <c r="J10" s="43">
        <f t="shared" si="1"/>
        <v>5795.1949999999997</v>
      </c>
      <c r="K10" s="1">
        <f t="shared" si="2"/>
        <v>5795.1949999999997</v>
      </c>
      <c r="L10" s="27">
        <f t="shared" si="3"/>
        <v>2483.6550000000007</v>
      </c>
    </row>
    <row r="11" spans="1:18" ht="36">
      <c r="A11" s="42">
        <v>59101</v>
      </c>
      <c r="B11" s="18" t="s">
        <v>2247</v>
      </c>
      <c r="C11" s="3" t="s">
        <v>21</v>
      </c>
      <c r="D11" s="18" t="s">
        <v>2248</v>
      </c>
      <c r="E11" s="19" t="s">
        <v>2249</v>
      </c>
      <c r="F11" s="29">
        <v>6250</v>
      </c>
      <c r="G11" s="43">
        <f t="shared" si="0"/>
        <v>1875</v>
      </c>
      <c r="H11" s="41">
        <v>1</v>
      </c>
      <c r="I11" s="41">
        <v>1</v>
      </c>
      <c r="J11" s="43">
        <f t="shared" si="1"/>
        <v>4375</v>
      </c>
      <c r="K11" s="1">
        <f t="shared" si="2"/>
        <v>4375</v>
      </c>
      <c r="L11" s="27">
        <f t="shared" si="3"/>
        <v>1875</v>
      </c>
    </row>
    <row r="12" spans="1:18" ht="24">
      <c r="A12" s="42">
        <v>59101</v>
      </c>
      <c r="B12" s="3" t="s">
        <v>2250</v>
      </c>
      <c r="C12" s="3" t="s">
        <v>21</v>
      </c>
      <c r="D12" s="3" t="s">
        <v>2251</v>
      </c>
      <c r="E12" s="4" t="s">
        <v>2252</v>
      </c>
      <c r="F12" s="30">
        <v>10115</v>
      </c>
      <c r="G12" s="43">
        <f t="shared" si="0"/>
        <v>3034.5</v>
      </c>
      <c r="H12" s="41">
        <v>1</v>
      </c>
      <c r="I12" s="41">
        <v>1</v>
      </c>
      <c r="J12" s="43">
        <f t="shared" si="1"/>
        <v>7080.5</v>
      </c>
      <c r="K12" s="1">
        <f t="shared" si="2"/>
        <v>7080.5</v>
      </c>
      <c r="L12" s="27">
        <f t="shared" si="3"/>
        <v>3034.5</v>
      </c>
    </row>
    <row r="13" spans="1:18">
      <c r="A13" s="42">
        <v>59101</v>
      </c>
      <c r="B13" s="8" t="s">
        <v>2253</v>
      </c>
      <c r="C13" s="3" t="s">
        <v>21</v>
      </c>
      <c r="D13" s="5" t="s">
        <v>2254</v>
      </c>
      <c r="E13" s="9" t="s">
        <v>2255</v>
      </c>
      <c r="F13" s="30">
        <v>4872.0200000000004</v>
      </c>
      <c r="G13" s="43">
        <f t="shared" si="0"/>
        <v>1461.606</v>
      </c>
      <c r="H13" s="41">
        <v>1</v>
      </c>
      <c r="I13" s="41">
        <v>1</v>
      </c>
      <c r="J13" s="43">
        <f t="shared" si="1"/>
        <v>3410.4140000000007</v>
      </c>
      <c r="K13" s="1">
        <f t="shared" si="2"/>
        <v>3410.4140000000007</v>
      </c>
      <c r="L13" s="27">
        <f t="shared" si="3"/>
        <v>1461.6059999999998</v>
      </c>
    </row>
    <row r="14" spans="1:18">
      <c r="A14" s="42">
        <v>59101</v>
      </c>
      <c r="B14" s="8" t="s">
        <v>2256</v>
      </c>
      <c r="C14" s="3" t="s">
        <v>21</v>
      </c>
      <c r="D14" s="5" t="s">
        <v>2254</v>
      </c>
      <c r="E14" s="9" t="s">
        <v>2257</v>
      </c>
      <c r="F14" s="30">
        <v>5407.74</v>
      </c>
      <c r="G14" s="43">
        <f t="shared" si="0"/>
        <v>1622.3219999999999</v>
      </c>
      <c r="H14" s="41">
        <v>1</v>
      </c>
      <c r="I14" s="41">
        <v>1</v>
      </c>
      <c r="J14" s="43">
        <f t="shared" si="1"/>
        <v>3785.4179999999997</v>
      </c>
      <c r="K14" s="1">
        <f t="shared" si="2"/>
        <v>3785.4179999999997</v>
      </c>
      <c r="L14" s="27">
        <f t="shared" si="3"/>
        <v>1622.3220000000001</v>
      </c>
    </row>
    <row r="15" spans="1:18" ht="24">
      <c r="A15" s="42">
        <v>59101</v>
      </c>
      <c r="B15" s="6" t="s">
        <v>2258</v>
      </c>
      <c r="C15" s="3" t="s">
        <v>21</v>
      </c>
      <c r="D15" s="5" t="s">
        <v>2259</v>
      </c>
      <c r="E15" s="7" t="s">
        <v>2260</v>
      </c>
      <c r="F15" s="30">
        <v>3870</v>
      </c>
      <c r="G15" s="43">
        <f t="shared" si="0"/>
        <v>1161</v>
      </c>
      <c r="H15" s="66">
        <v>1</v>
      </c>
      <c r="I15" s="66">
        <v>1</v>
      </c>
      <c r="J15" s="43">
        <f t="shared" si="1"/>
        <v>2709</v>
      </c>
      <c r="K15" s="20">
        <f t="shared" si="2"/>
        <v>2709</v>
      </c>
      <c r="L15" s="67">
        <f t="shared" si="3"/>
        <v>1161</v>
      </c>
    </row>
    <row r="16" spans="1:18" s="154" customFormat="1">
      <c r="A16" s="42">
        <v>59101</v>
      </c>
      <c r="B16" s="193" t="s">
        <v>2261</v>
      </c>
      <c r="C16" s="166" t="s">
        <v>21</v>
      </c>
      <c r="D16" s="170" t="s">
        <v>2262</v>
      </c>
      <c r="E16" s="167" t="s">
        <v>2263</v>
      </c>
      <c r="F16" s="168">
        <v>5980</v>
      </c>
      <c r="G16" s="237">
        <f t="shared" si="0"/>
        <v>1794</v>
      </c>
      <c r="H16" s="145">
        <v>1</v>
      </c>
      <c r="I16" s="145">
        <v>1</v>
      </c>
      <c r="J16" s="237">
        <f t="shared" si="1"/>
        <v>4186</v>
      </c>
      <c r="K16" s="238">
        <f t="shared" si="2"/>
        <v>4186</v>
      </c>
      <c r="L16" s="239">
        <f t="shared" si="3"/>
        <v>1794</v>
      </c>
      <c r="M16" s="240"/>
      <c r="N16" s="240"/>
      <c r="O16" s="240"/>
      <c r="P16" s="241"/>
      <c r="Q16" s="212"/>
      <c r="R16" s="242"/>
    </row>
    <row r="17" spans="1:18" s="154" customFormat="1" ht="48">
      <c r="A17" s="42">
        <v>59101</v>
      </c>
      <c r="B17" s="243" t="s">
        <v>2336</v>
      </c>
      <c r="C17" s="166" t="s">
        <v>21</v>
      </c>
      <c r="D17" s="244">
        <v>44187</v>
      </c>
      <c r="E17" s="245" t="s">
        <v>2337</v>
      </c>
      <c r="F17" s="168">
        <v>660000</v>
      </c>
      <c r="G17" s="237">
        <v>660000</v>
      </c>
      <c r="H17" s="162">
        <v>0</v>
      </c>
      <c r="I17" s="246"/>
      <c r="J17" s="237">
        <v>0</v>
      </c>
      <c r="K17" s="164">
        <f t="shared" ref="K17" si="4">J17*I17</f>
        <v>0</v>
      </c>
      <c r="L17" s="165">
        <f t="shared" ref="L17" si="5">F17-K17</f>
        <v>660000</v>
      </c>
      <c r="M17" s="240"/>
      <c r="N17" s="240"/>
      <c r="O17" s="240"/>
      <c r="P17" s="241"/>
      <c r="Q17" s="212"/>
      <c r="R17" s="242"/>
    </row>
    <row r="18" spans="1:18">
      <c r="A18" s="60"/>
      <c r="B18" s="60"/>
      <c r="C18" s="60"/>
      <c r="D18" s="60"/>
      <c r="E18" s="95" t="s">
        <v>2284</v>
      </c>
      <c r="F18" s="96">
        <f>SUM(F8:F17)</f>
        <v>711363.41</v>
      </c>
      <c r="G18" s="96">
        <f>SUM(G8:G17)</f>
        <v>675409.02300000004</v>
      </c>
      <c r="H18" s="66" t="s">
        <v>24</v>
      </c>
      <c r="I18" s="66"/>
      <c r="J18" s="102">
        <f>SUM(J8:J17)</f>
        <v>35954.387000000002</v>
      </c>
      <c r="K18" s="96">
        <f>SUM(K8:K17)</f>
        <v>35954.387000000002</v>
      </c>
      <c r="L18" s="96">
        <f>SUM(L8:L17)</f>
        <v>675409.02300000004</v>
      </c>
    </row>
    <row r="19" spans="1:18">
      <c r="H19" s="22" t="s">
        <v>24</v>
      </c>
      <c r="I19" s="22"/>
      <c r="J19" s="23" t="s">
        <v>24</v>
      </c>
      <c r="K19" s="24"/>
    </row>
    <row r="20" spans="1:18">
      <c r="F20" s="25" t="s">
        <v>24</v>
      </c>
      <c r="H20" s="22"/>
      <c r="I20" s="22"/>
      <c r="J20" s="23"/>
      <c r="K20" s="235"/>
      <c r="L20" s="236"/>
    </row>
    <row r="21" spans="1:18">
      <c r="E21" s="222"/>
      <c r="F21" s="247"/>
      <c r="G21" s="247"/>
      <c r="H21" s="154"/>
      <c r="I21" s="154"/>
      <c r="J21" s="242"/>
      <c r="K21" s="242"/>
      <c r="L21" s="154"/>
      <c r="M21" s="154"/>
      <c r="N21" s="154"/>
    </row>
    <row r="22" spans="1:18">
      <c r="F22" s="2" t="s">
        <v>24</v>
      </c>
    </row>
    <row r="24" spans="1:18">
      <c r="F24" t="s">
        <v>24</v>
      </c>
      <c r="P24" s="154"/>
    </row>
    <row r="25" spans="1:18">
      <c r="F25" t="s">
        <v>24</v>
      </c>
    </row>
    <row r="26" spans="1:18">
      <c r="F26" s="2" t="s">
        <v>24</v>
      </c>
    </row>
    <row r="27" spans="1:18">
      <c r="F27" t="s">
        <v>24</v>
      </c>
    </row>
  </sheetData>
  <mergeCells count="4">
    <mergeCell ref="A2:L2"/>
    <mergeCell ref="A3:L3"/>
    <mergeCell ref="A5:L5"/>
    <mergeCell ref="A4:L4"/>
  </mergeCells>
  <pageMargins left="0.7" right="0.7"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PATRIMONIO INMUEBLE</vt:lpstr>
      <vt:lpstr>BIENES INM VAL V</vt:lpstr>
      <vt:lpstr>BIENES MUEBLES</vt:lpstr>
      <vt:lpstr>MAQUINARIA</vt:lpstr>
      <vt:lpstr>TRACTORES </vt:lpstr>
      <vt:lpstr>VEHICULOS</vt:lpstr>
      <vt:lpstr>ACTIVOS INTANGIBLES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Antonino</dc:creator>
  <cp:lastModifiedBy>CEMATAB 14</cp:lastModifiedBy>
  <cp:lastPrinted>2023-07-10T14:58:31Z</cp:lastPrinted>
  <dcterms:created xsi:type="dcterms:W3CDTF">2017-04-07T16:53:27Z</dcterms:created>
  <dcterms:modified xsi:type="dcterms:W3CDTF">2023-11-23T20:23:20Z</dcterms:modified>
</cp:coreProperties>
</file>